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1580"/>
  </bookViews>
  <sheets>
    <sheet name="ПГГ 2026" sheetId="1" r:id="rId1"/>
  </sheets>
  <definedNames>
    <definedName name="_xlnm.Print_Titles" localSheetId="0">'ПГГ 2026'!$5:$5</definedName>
    <definedName name="_xlnm.Print_Area" localSheetId="0">'ПГГ 2026'!$A$1:$J$109</definedName>
  </definedNames>
  <calcPr calcId="145621"/>
</workbook>
</file>

<file path=xl/calcChain.xml><?xml version="1.0" encoding="utf-8"?>
<calcChain xmlns="http://schemas.openxmlformats.org/spreadsheetml/2006/main">
  <c r="J105" i="1" l="1"/>
  <c r="H105" i="1"/>
  <c r="I104" i="1"/>
  <c r="I105" i="1" s="1"/>
  <c r="J102" i="1"/>
  <c r="H102" i="1"/>
  <c r="I101" i="1"/>
  <c r="I100" i="1"/>
  <c r="I99" i="1"/>
  <c r="J97" i="1"/>
  <c r="H97" i="1"/>
  <c r="I96" i="1"/>
  <c r="I95" i="1"/>
  <c r="I94" i="1"/>
  <c r="I93" i="1"/>
  <c r="I92" i="1"/>
  <c r="I91" i="1"/>
  <c r="I90" i="1"/>
  <c r="I89" i="1"/>
  <c r="J87" i="1"/>
  <c r="J84" i="1"/>
  <c r="H84" i="1"/>
  <c r="I83" i="1"/>
  <c r="I82" i="1"/>
  <c r="I81" i="1"/>
  <c r="J79" i="1"/>
  <c r="H79" i="1"/>
  <c r="I78" i="1"/>
  <c r="I79" i="1" s="1"/>
  <c r="H76" i="1"/>
  <c r="I73" i="1"/>
  <c r="I72" i="1"/>
  <c r="I71" i="1"/>
  <c r="I70" i="1"/>
  <c r="J69" i="1"/>
  <c r="I69" i="1"/>
  <c r="I68" i="1"/>
  <c r="I67" i="1"/>
  <c r="I66" i="1"/>
  <c r="I65" i="1"/>
  <c r="J64" i="1"/>
  <c r="I64" i="1"/>
  <c r="J63" i="1"/>
  <c r="I63" i="1"/>
  <c r="J62" i="1"/>
  <c r="I62" i="1"/>
  <c r="I61" i="1"/>
  <c r="I60" i="1"/>
  <c r="I59" i="1"/>
  <c r="I58" i="1"/>
  <c r="I57" i="1"/>
  <c r="I56" i="1"/>
  <c r="J54" i="1"/>
  <c r="H54" i="1"/>
  <c r="I53" i="1"/>
  <c r="I54" i="1" s="1"/>
  <c r="J51" i="1"/>
  <c r="H51" i="1"/>
  <c r="I50" i="1"/>
  <c r="I49" i="1"/>
  <c r="H47" i="1"/>
  <c r="I46" i="1"/>
  <c r="I45" i="1"/>
  <c r="J44" i="1"/>
  <c r="I44" i="1"/>
  <c r="J43" i="1"/>
  <c r="I43" i="1"/>
  <c r="J42" i="1"/>
  <c r="I42" i="1"/>
  <c r="I41" i="1"/>
  <c r="I40" i="1"/>
  <c r="J39" i="1"/>
  <c r="I39" i="1"/>
  <c r="J37" i="1"/>
  <c r="H37" i="1"/>
  <c r="I36" i="1"/>
  <c r="I35" i="1"/>
  <c r="I34" i="1"/>
  <c r="I32" i="1"/>
  <c r="J30" i="1"/>
  <c r="H30" i="1"/>
  <c r="I29" i="1"/>
  <c r="I30" i="1" s="1"/>
  <c r="H27" i="1"/>
  <c r="I26" i="1"/>
  <c r="J25" i="1"/>
  <c r="I25" i="1"/>
  <c r="J24" i="1"/>
  <c r="I24" i="1"/>
  <c r="J23" i="1"/>
  <c r="I23" i="1"/>
  <c r="J22" i="1"/>
  <c r="I22" i="1"/>
  <c r="I21" i="1"/>
  <c r="I20" i="1"/>
  <c r="I19" i="1"/>
  <c r="I18" i="1"/>
  <c r="I17" i="1"/>
  <c r="I16" i="1"/>
  <c r="I27" i="1" s="1"/>
  <c r="J14" i="1"/>
  <c r="H14" i="1"/>
  <c r="I13" i="1"/>
  <c r="I14" i="1" s="1"/>
  <c r="J11" i="1"/>
  <c r="H11" i="1"/>
  <c r="I10" i="1"/>
  <c r="I11" i="1" s="1"/>
  <c r="J8" i="1"/>
  <c r="I8" i="1"/>
  <c r="H8" i="1"/>
  <c r="J76" i="1" l="1"/>
  <c r="I84" i="1"/>
  <c r="J27" i="1"/>
  <c r="I47" i="1"/>
  <c r="I102" i="1"/>
  <c r="H106" i="1"/>
  <c r="I97" i="1"/>
  <c r="J47" i="1"/>
  <c r="I51" i="1"/>
  <c r="I37" i="1"/>
  <c r="I106" i="1" s="1"/>
  <c r="I76" i="1"/>
  <c r="J106" i="1"/>
</calcChain>
</file>

<file path=xl/sharedStrings.xml><?xml version="1.0" encoding="utf-8"?>
<sst xmlns="http://schemas.openxmlformats.org/spreadsheetml/2006/main" count="364" uniqueCount="264">
  <si>
    <t>Количество планируемых случаев оказания ВМП в разрезе методов лечения на 2026 год</t>
  </si>
  <si>
    <t>ОБУЗ "ИвОКБ"</t>
  </si>
  <si>
    <t>№ группы ВМП</t>
  </si>
  <si>
    <t>Наименование вида ВМП</t>
  </si>
  <si>
    <t>Коды по МКБ-10</t>
  </si>
  <si>
    <t>Модель пациента</t>
  </si>
  <si>
    <t>Вид лечения</t>
  </si>
  <si>
    <t>Метод лечения</t>
  </si>
  <si>
    <t>Утвержденный план оказания медицинской помощи в рамках ТП ОМС на 2025год</t>
  </si>
  <si>
    <t>План оказания медицинской помощи в рамках ТП ОМС на 2026 год</t>
  </si>
  <si>
    <t>Норматив финансовых затрат на единицу объема, рублей</t>
  </si>
  <si>
    <t>Объемы (госпитализации)</t>
  </si>
  <si>
    <t>Стоимость, руб</t>
  </si>
  <si>
    <t xml:space="preserve">Гастроэнтерология </t>
  </si>
  <si>
    <t>Поликомпонентная лечение терапия при язвенном колите и болезни Крона 3 и 4 степени активности, гормонозависимых и гормонорезистентных формах, тяжелой форме целиакии с инициацией или заменой генно-инженерных биологических лекарственных препаратов и химиотерапевтических  лекарственных препаратов под контролем иммунологических, морфологических, гистохимических инструментальных исследований</t>
  </si>
  <si>
    <r>
      <t>K50</t>
    </r>
    <r>
      <rPr>
        <sz val="14"/>
        <color theme="1"/>
        <rFont val="Times New Roman"/>
        <family val="1"/>
        <charset val="204"/>
      </rPr>
      <t xml:space="preserve">, </t>
    </r>
    <r>
      <rPr>
        <sz val="14"/>
        <rFont val="Times New Roman"/>
        <family val="1"/>
        <charset val="204"/>
      </rPr>
      <t>K51</t>
    </r>
    <r>
      <rPr>
        <sz val="14"/>
        <color theme="1"/>
        <rFont val="Times New Roman"/>
        <family val="1"/>
        <charset val="204"/>
      </rPr>
      <t xml:space="preserve">, </t>
    </r>
    <r>
      <rPr>
        <sz val="14"/>
        <rFont val="Times New Roman"/>
        <family val="1"/>
        <charset val="204"/>
      </rPr>
      <t>K90.0</t>
    </r>
  </si>
  <si>
    <t>язвенный колит и болезнь Крона 3 и 4 степени активности, гормонозависимые и гормонорезистентные формы. Тяжелые формы целиакии</t>
  </si>
  <si>
    <t>терапевтическое лечение</t>
  </si>
  <si>
    <t>поликомпонентная терапия с инициацией или заменой генно-инженерных биологических лекарственных препаратов и химиотерапевтических лекарственных препаратов под контролем иммунологических, морфологических, гистохимических инструментальных исследований</t>
  </si>
  <si>
    <t>Итого по профилю</t>
  </si>
  <si>
    <t>Гематология</t>
  </si>
  <si>
    <t>Комплексное лечение, включая полихимиотерапию, иммунотерапию, трансфузионную терапию препаратами крови и плазмы, методы экстракорпорального воздействия на кровь, дистанционную лучевую терапию, хирургические методы лечения при апластических анемиях, апластических, цитопенических и цитолитических синдромах, агранулоцитозе, нарушениях плазменного и тромбоцитарного гемостаза, острой лучевой болезни</t>
  </si>
  <si>
    <t>D69.3</t>
  </si>
  <si>
    <t>патология гемостаза, резистентная к стандартной терапии, и (или) с течением, осложненным угрожаемыми геморрагическими явлениями</t>
  </si>
  <si>
    <t>терапевтическое лечение, включающее иммуносупрессивную терапию с использованием моноклональных антител, иммуномодулирующую терапию с помощью рекомбинантных препаратов тромбопоэтина</t>
  </si>
  <si>
    <t xml:space="preserve">Итого по профилю </t>
  </si>
  <si>
    <t>Комбустиология</t>
  </si>
  <si>
    <t xml:space="preserve">Комплексное лечение больных с обширными ожогами от 30 до 49 процентов поверхности тела различной локализации, в том числе термоингаляционными травмами </t>
  </si>
  <si>
    <t xml:space="preserve">T20, T21, T22, T23, T24, T25T27, T29, T30,
T31.3, T31.4, T32.3, T32.4, T58, T59, T75.4 
</t>
  </si>
  <si>
    <t xml:space="preserve">термические, химические и электрические ожоги I-II-III степени от 30 до 49 процентов поверхности тела, в том числе с развитием тяжелых инфекционных осложнений (пневмония, сепсис) </t>
  </si>
  <si>
    <t>комбинированное лечение</t>
  </si>
  <si>
    <t xml:space="preserve">интенсивное поликомпонентное лечение в палатах (боксах) с абактериальной средой специализированного структурного подразделения (ожогового центра) с применением противоожоговых (флюидизирующих) кроватей, включающее круглосуточное мониторирование гемодинамики и волемического статуса; респираторную поддержку с применением аппаратов искусственной вентиляции легких; экстракорпоральное воздействие на кровь с применением аппаратов ультрагемофильтрации и плазмафереза; диагностику и лечение осложнений ожоговой болезни с использованием эндоскопического оборудования; нутритивную поддержку; местное медикаментозное лечение ожоговых ран с использованием современных раневых покрытий; хирургическую некрэктомию; кожную пластику для закрытия ран
</t>
  </si>
  <si>
    <t>Нейрохирургия</t>
  </si>
  <si>
    <t>Микрохирургические вмешательства с использованием операционного микроскопа, стереотаксической биопсии, интраоперационной навигации и нейрофизиологического мониторинга при внутримозговых новообразованиях головного мозга и каверномах функционально значимых зон головного мозга</t>
  </si>
  <si>
    <r>
      <t>C71.0</t>
    </r>
    <r>
      <rPr>
        <sz val="12"/>
        <color rgb="FF000000"/>
        <rFont val="Times New Roman"/>
        <family val="1"/>
        <charset val="204"/>
      </rPr>
      <t xml:space="preserve">, </t>
    </r>
    <r>
      <rPr>
        <sz val="12"/>
        <rFont val="Times New Roman"/>
        <family val="1"/>
        <charset val="204"/>
      </rPr>
      <t>C71.1</t>
    </r>
    <r>
      <rPr>
        <sz val="12"/>
        <color rgb="FF000000"/>
        <rFont val="Times New Roman"/>
        <family val="1"/>
        <charset val="204"/>
      </rPr>
      <t xml:space="preserve">, </t>
    </r>
    <r>
      <rPr>
        <sz val="12"/>
        <rFont val="Times New Roman"/>
        <family val="1"/>
        <charset val="204"/>
      </rPr>
      <t>C71.2</t>
    </r>
    <r>
      <rPr>
        <sz val="12"/>
        <color rgb="FF000000"/>
        <rFont val="Times New Roman"/>
        <family val="1"/>
        <charset val="204"/>
      </rPr>
      <t xml:space="preserve">, </t>
    </r>
    <r>
      <rPr>
        <sz val="12"/>
        <rFont val="Times New Roman"/>
        <family val="1"/>
        <charset val="204"/>
      </rPr>
      <t>C71.3</t>
    </r>
    <r>
      <rPr>
        <sz val="12"/>
        <color rgb="FF000000"/>
        <rFont val="Times New Roman"/>
        <family val="1"/>
        <charset val="204"/>
      </rPr>
      <t xml:space="preserve">, </t>
    </r>
    <r>
      <rPr>
        <sz val="12"/>
        <rFont val="Times New Roman"/>
        <family val="1"/>
        <charset val="204"/>
      </rPr>
      <t>C71.4</t>
    </r>
    <r>
      <rPr>
        <sz val="12"/>
        <color rgb="FF000000"/>
        <rFont val="Times New Roman"/>
        <family val="1"/>
        <charset val="204"/>
      </rPr>
      <t xml:space="preserve">, </t>
    </r>
    <r>
      <rPr>
        <sz val="12"/>
        <rFont val="Times New Roman"/>
        <family val="1"/>
        <charset val="204"/>
      </rPr>
      <t>C79.3</t>
    </r>
    <r>
      <rPr>
        <sz val="12"/>
        <color rgb="FF000000"/>
        <rFont val="Times New Roman"/>
        <family val="1"/>
        <charset val="204"/>
      </rPr>
      <t xml:space="preserve">, </t>
    </r>
    <r>
      <rPr>
        <sz val="12"/>
        <rFont val="Times New Roman"/>
        <family val="1"/>
        <charset val="204"/>
      </rPr>
      <t>D33.0</t>
    </r>
    <r>
      <rPr>
        <sz val="12"/>
        <color rgb="FF000000"/>
        <rFont val="Times New Roman"/>
        <family val="1"/>
        <charset val="204"/>
      </rPr>
      <t xml:space="preserve">, </t>
    </r>
    <r>
      <rPr>
        <sz val="12"/>
        <rFont val="Times New Roman"/>
        <family val="1"/>
        <charset val="204"/>
      </rPr>
      <t>D43.0</t>
    </r>
  </si>
  <si>
    <t>внутримозговые злокачественные новообразования (первичные и вторичные) и доброкачественные новообразования функционально значимых зон больших полушарий головного мозга</t>
  </si>
  <si>
    <t>хирургическое лечение</t>
  </si>
  <si>
    <t>удаление опухоли с применением двух и более методов лечения (интраоперационных технологий)</t>
  </si>
  <si>
    <t>C71.6, C71.7, C79.3, D33.1, D18.0, D43.1</t>
  </si>
  <si>
    <t>внутримозговые злокачественные (первичные и вторичные) и доброкачественные новообразования мозжечка, IV желудочка мозга, стволовой и парастволовой локализации</t>
  </si>
  <si>
    <t>Микрохирургические вмешательства при злокачественных (первичных и вторичных) и доброкачественных новообразованиях оболочек головного мозга с вовлечением синусов, серповидного отростка и намета мозжечка</t>
  </si>
  <si>
    <r>
      <t>C70.0</t>
    </r>
    <r>
      <rPr>
        <sz val="12"/>
        <color rgb="FF000000"/>
        <rFont val="Times New Roman"/>
        <family val="1"/>
        <charset val="204"/>
      </rPr>
      <t xml:space="preserve">, </t>
    </r>
    <r>
      <rPr>
        <sz val="12"/>
        <rFont val="Times New Roman"/>
        <family val="1"/>
        <charset val="204"/>
      </rPr>
      <t>C79.3</t>
    </r>
    <r>
      <rPr>
        <sz val="12"/>
        <color rgb="FF000000"/>
        <rFont val="Times New Roman"/>
        <family val="1"/>
        <charset val="204"/>
      </rPr>
      <t xml:space="preserve">, </t>
    </r>
    <r>
      <rPr>
        <sz val="12"/>
        <rFont val="Times New Roman"/>
        <family val="1"/>
        <charset val="204"/>
      </rPr>
      <t>D32.0</t>
    </r>
    <r>
      <rPr>
        <sz val="12"/>
        <color rgb="FF000000"/>
        <rFont val="Times New Roman"/>
        <family val="1"/>
        <charset val="204"/>
      </rPr>
      <t xml:space="preserve">, </t>
    </r>
    <r>
      <rPr>
        <sz val="12"/>
        <rFont val="Times New Roman"/>
        <family val="1"/>
        <charset val="204"/>
      </rPr>
      <t>D43.1</t>
    </r>
    <r>
      <rPr>
        <sz val="12"/>
        <color rgb="FF000000"/>
        <rFont val="Times New Roman"/>
        <family val="1"/>
        <charset val="204"/>
      </rPr>
      <t xml:space="preserve">, </t>
    </r>
    <r>
      <rPr>
        <sz val="12"/>
        <rFont val="Times New Roman"/>
        <family val="1"/>
        <charset val="204"/>
      </rPr>
      <t>Q85</t>
    </r>
  </si>
  <si>
    <t>злокачественные (первичные и вторичные) и доброкачественные новообразования оболочек головного мозга парасаггитальной локализации с вовлечением синусов, серповидного отростка и намета мозжечка, а также внутрижелудочковой локализации</t>
  </si>
  <si>
    <t>удаление опухоли с применением интраоперационной навигации</t>
  </si>
  <si>
    <t>Микрохирургическое удаление новообразований (первичных и вторичных) и дермоидов (липом) спинного мозга и его оболочек, корешков и спинномозговых нервов, позвоночного столба, костей таза, крестца и копчика при условии вовлечения твердой мозговой оболочки, корешков и спинномозговых нервов</t>
  </si>
  <si>
    <r>
      <t>C41.2</t>
    </r>
    <r>
      <rPr>
        <sz val="12"/>
        <color rgb="FF000000"/>
        <rFont val="Times New Roman"/>
        <family val="1"/>
        <charset val="204"/>
      </rPr>
      <t xml:space="preserve">, </t>
    </r>
    <r>
      <rPr>
        <sz val="12"/>
        <rFont val="Times New Roman"/>
        <family val="1"/>
        <charset val="204"/>
      </rPr>
      <t>C41.4</t>
    </r>
    <r>
      <rPr>
        <sz val="12"/>
        <color rgb="FF000000"/>
        <rFont val="Times New Roman"/>
        <family val="1"/>
        <charset val="204"/>
      </rPr>
      <t xml:space="preserve">, </t>
    </r>
    <r>
      <rPr>
        <sz val="12"/>
        <rFont val="Times New Roman"/>
        <family val="1"/>
        <charset val="204"/>
      </rPr>
      <t>C70.1</t>
    </r>
    <r>
      <rPr>
        <sz val="12"/>
        <color rgb="FF000000"/>
        <rFont val="Times New Roman"/>
        <family val="1"/>
        <charset val="204"/>
      </rPr>
      <t xml:space="preserve">, </t>
    </r>
    <r>
      <rPr>
        <sz val="12"/>
        <rFont val="Times New Roman"/>
        <family val="1"/>
        <charset val="204"/>
      </rPr>
      <t>C72.0</t>
    </r>
    <r>
      <rPr>
        <sz val="12"/>
        <color rgb="FF000000"/>
        <rFont val="Times New Roman"/>
        <family val="1"/>
        <charset val="204"/>
      </rPr>
      <t xml:space="preserve">, </t>
    </r>
    <r>
      <rPr>
        <sz val="12"/>
        <rFont val="Times New Roman"/>
        <family val="1"/>
        <charset val="204"/>
      </rPr>
      <t>C72.1</t>
    </r>
    <r>
      <rPr>
        <sz val="12"/>
        <color rgb="FF000000"/>
        <rFont val="Times New Roman"/>
        <family val="1"/>
        <charset val="204"/>
      </rPr>
      <t xml:space="preserve">, </t>
    </r>
    <r>
      <rPr>
        <sz val="12"/>
        <rFont val="Times New Roman"/>
        <family val="1"/>
        <charset val="204"/>
      </rPr>
      <t>C72.8</t>
    </r>
    <r>
      <rPr>
        <sz val="12"/>
        <color rgb="FF000000"/>
        <rFont val="Times New Roman"/>
        <family val="1"/>
        <charset val="204"/>
      </rPr>
      <t xml:space="preserve">, </t>
    </r>
    <r>
      <rPr>
        <sz val="12"/>
        <rFont val="Times New Roman"/>
        <family val="1"/>
        <charset val="204"/>
      </rPr>
      <t>C79.4</t>
    </r>
    <r>
      <rPr>
        <sz val="12"/>
        <color rgb="FF000000"/>
        <rFont val="Times New Roman"/>
        <family val="1"/>
        <charset val="204"/>
      </rPr>
      <t xml:space="preserve">, </t>
    </r>
    <r>
      <rPr>
        <sz val="12"/>
        <rFont val="Times New Roman"/>
        <family val="1"/>
        <charset val="204"/>
      </rPr>
      <t>C79.5</t>
    </r>
    <r>
      <rPr>
        <sz val="12"/>
        <color rgb="FF000000"/>
        <rFont val="Times New Roman"/>
        <family val="1"/>
        <charset val="204"/>
      </rPr>
      <t xml:space="preserve">, </t>
    </r>
    <r>
      <rPr>
        <sz val="12"/>
        <rFont val="Times New Roman"/>
        <family val="1"/>
        <charset val="204"/>
      </rPr>
      <t>C90.0</t>
    </r>
    <r>
      <rPr>
        <sz val="12"/>
        <color rgb="FF000000"/>
        <rFont val="Times New Roman"/>
        <family val="1"/>
        <charset val="204"/>
      </rPr>
      <t xml:space="preserve">, </t>
    </r>
    <r>
      <rPr>
        <sz val="12"/>
        <rFont val="Times New Roman"/>
        <family val="1"/>
        <charset val="204"/>
      </rPr>
      <t>C90.2</t>
    </r>
    <r>
      <rPr>
        <sz val="12"/>
        <color rgb="FF000000"/>
        <rFont val="Times New Roman"/>
        <family val="1"/>
        <charset val="204"/>
      </rPr>
      <t xml:space="preserve">, </t>
    </r>
    <r>
      <rPr>
        <sz val="12"/>
        <rFont val="Times New Roman"/>
        <family val="1"/>
        <charset val="204"/>
      </rPr>
      <t>D48.0</t>
    </r>
    <r>
      <rPr>
        <sz val="12"/>
        <color rgb="FF000000"/>
        <rFont val="Times New Roman"/>
        <family val="1"/>
        <charset val="204"/>
      </rPr>
      <t xml:space="preserve">, </t>
    </r>
    <r>
      <rPr>
        <sz val="12"/>
        <rFont val="Times New Roman"/>
        <family val="1"/>
        <charset val="204"/>
      </rPr>
      <t>D16.6</t>
    </r>
    <r>
      <rPr>
        <sz val="12"/>
        <color rgb="FF000000"/>
        <rFont val="Times New Roman"/>
        <family val="1"/>
        <charset val="204"/>
      </rPr>
      <t xml:space="preserve">, </t>
    </r>
    <r>
      <rPr>
        <sz val="12"/>
        <rFont val="Times New Roman"/>
        <family val="1"/>
        <charset val="204"/>
      </rPr>
      <t>D16.8</t>
    </r>
    <r>
      <rPr>
        <sz val="12"/>
        <color rgb="FF000000"/>
        <rFont val="Times New Roman"/>
        <family val="1"/>
        <charset val="204"/>
      </rPr>
      <t xml:space="preserve">, </t>
    </r>
    <r>
      <rPr>
        <sz val="12"/>
        <rFont val="Times New Roman"/>
        <family val="1"/>
        <charset val="204"/>
      </rPr>
      <t>D18.0</t>
    </r>
    <r>
      <rPr>
        <sz val="12"/>
        <color rgb="FF000000"/>
        <rFont val="Times New Roman"/>
        <family val="1"/>
        <charset val="204"/>
      </rPr>
      <t xml:space="preserve">, </t>
    </r>
    <r>
      <rPr>
        <sz val="12"/>
        <rFont val="Times New Roman"/>
        <family val="1"/>
        <charset val="204"/>
      </rPr>
      <t>D32.1</t>
    </r>
    <r>
      <rPr>
        <sz val="12"/>
        <color rgb="FF000000"/>
        <rFont val="Times New Roman"/>
        <family val="1"/>
        <charset val="204"/>
      </rPr>
      <t xml:space="preserve">, </t>
    </r>
    <r>
      <rPr>
        <sz val="12"/>
        <rFont val="Times New Roman"/>
        <family val="1"/>
        <charset val="204"/>
      </rPr>
      <t>D33.4</t>
    </r>
    <r>
      <rPr>
        <sz val="12"/>
        <color rgb="FF000000"/>
        <rFont val="Times New Roman"/>
        <family val="1"/>
        <charset val="204"/>
      </rPr>
      <t xml:space="preserve">, </t>
    </r>
    <r>
      <rPr>
        <sz val="12"/>
        <rFont val="Times New Roman"/>
        <family val="1"/>
        <charset val="204"/>
      </rPr>
      <t>D33.7</t>
    </r>
    <r>
      <rPr>
        <sz val="12"/>
        <color rgb="FF000000"/>
        <rFont val="Times New Roman"/>
        <family val="1"/>
        <charset val="204"/>
      </rPr>
      <t xml:space="preserve">, </t>
    </r>
    <r>
      <rPr>
        <sz val="12"/>
        <rFont val="Times New Roman"/>
        <family val="1"/>
        <charset val="204"/>
      </rPr>
      <t>D36.1</t>
    </r>
    <r>
      <rPr>
        <sz val="12"/>
        <color rgb="FF000000"/>
        <rFont val="Times New Roman"/>
        <family val="1"/>
        <charset val="204"/>
      </rPr>
      <t xml:space="preserve">, </t>
    </r>
    <r>
      <rPr>
        <sz val="12"/>
        <rFont val="Times New Roman"/>
        <family val="1"/>
        <charset val="204"/>
      </rPr>
      <t>D43.4</t>
    </r>
    <r>
      <rPr>
        <sz val="12"/>
        <color rgb="FF000000"/>
        <rFont val="Times New Roman"/>
        <family val="1"/>
        <charset val="204"/>
      </rPr>
      <t xml:space="preserve">, </t>
    </r>
    <r>
      <rPr>
        <sz val="12"/>
        <rFont val="Times New Roman"/>
        <family val="1"/>
        <charset val="204"/>
      </rPr>
      <t>Q06.8</t>
    </r>
    <r>
      <rPr>
        <sz val="12"/>
        <color rgb="FF000000"/>
        <rFont val="Times New Roman"/>
        <family val="1"/>
        <charset val="204"/>
      </rPr>
      <t xml:space="preserve">, </t>
    </r>
    <r>
      <rPr>
        <sz val="12"/>
        <rFont val="Times New Roman"/>
        <family val="1"/>
        <charset val="204"/>
      </rPr>
      <t>M85.5</t>
    </r>
  </si>
  <si>
    <t>злокачественные (первичные и вторичные) и доброкачественные новообразования позвоночного столба, костей таза, крестца и копчика, в том числе с вовлечением твердой мозговой оболочки, корешков и спинномозговых нервов, дермоиды (липомы) спинного мозга</t>
  </si>
  <si>
    <t>микрохирургическое удаление опухоли</t>
  </si>
  <si>
    <t>Микрохирургические вмешательства при патологии сосудов головного и спинного мозга, внутримозговых и внутрижелудочковых гематомах</t>
  </si>
  <si>
    <r>
      <t>I60</t>
    </r>
    <r>
      <rPr>
        <sz val="12"/>
        <color rgb="FF000000"/>
        <rFont val="Times New Roman"/>
        <family val="1"/>
        <charset val="204"/>
      </rPr>
      <t xml:space="preserve">, </t>
    </r>
    <r>
      <rPr>
        <sz val="12"/>
        <rFont val="Times New Roman"/>
        <family val="1"/>
        <charset val="204"/>
      </rPr>
      <t>I61</t>
    </r>
    <r>
      <rPr>
        <sz val="12"/>
        <color rgb="FF000000"/>
        <rFont val="Times New Roman"/>
        <family val="1"/>
        <charset val="204"/>
      </rPr>
      <t xml:space="preserve">, </t>
    </r>
    <r>
      <rPr>
        <sz val="12"/>
        <rFont val="Times New Roman"/>
        <family val="1"/>
        <charset val="204"/>
      </rPr>
      <t>I62</t>
    </r>
  </si>
  <si>
    <t>артериальная аневризма в условиях разрыва или артериовенозная мальформация головного мозга в условиях острого и подострого периода субарахноидального или внутримозгового кровоизлияния</t>
  </si>
  <si>
    <t>клипирование артериальных аневризм</t>
  </si>
  <si>
    <t>стереотаксическое дренирование и тромболизис гематом</t>
  </si>
  <si>
    <t>Реконструктивные вмешательства на экстракраниальных отделах церебральных артерий</t>
  </si>
  <si>
    <r>
      <t>I65.0</t>
    </r>
    <r>
      <rPr>
        <sz val="12"/>
        <color rgb="FF000000"/>
        <rFont val="Times New Roman"/>
        <family val="1"/>
        <charset val="204"/>
      </rPr>
      <t xml:space="preserve"> - </t>
    </r>
    <r>
      <rPr>
        <sz val="12"/>
        <rFont val="Times New Roman"/>
        <family val="1"/>
        <charset val="204"/>
      </rPr>
      <t>I65.3</t>
    </r>
    <r>
      <rPr>
        <sz val="12"/>
        <color rgb="FF000000"/>
        <rFont val="Times New Roman"/>
        <family val="1"/>
        <charset val="204"/>
      </rPr>
      <t xml:space="preserve">, </t>
    </r>
    <r>
      <rPr>
        <sz val="12"/>
        <rFont val="Times New Roman"/>
        <family val="1"/>
        <charset val="204"/>
      </rPr>
      <t>I65.8</t>
    </r>
    <r>
      <rPr>
        <sz val="12"/>
        <color rgb="FF000000"/>
        <rFont val="Times New Roman"/>
        <family val="1"/>
        <charset val="204"/>
      </rPr>
      <t xml:space="preserve">, </t>
    </r>
    <r>
      <rPr>
        <sz val="12"/>
        <rFont val="Times New Roman"/>
        <family val="1"/>
        <charset val="204"/>
      </rPr>
      <t>I66</t>
    </r>
    <r>
      <rPr>
        <sz val="12"/>
        <color rgb="FF000000"/>
        <rFont val="Times New Roman"/>
        <family val="1"/>
        <charset val="204"/>
      </rPr>
      <t xml:space="preserve">, </t>
    </r>
    <r>
      <rPr>
        <sz val="12"/>
        <rFont val="Times New Roman"/>
        <family val="1"/>
        <charset val="204"/>
      </rPr>
      <t>I67.8</t>
    </r>
  </si>
  <si>
    <t>окклюзии, стенозы, эмболии, тромбозы, гемодинамически значимые патологические извитости экстракраниальных отделов церебральных артерий</t>
  </si>
  <si>
    <t>реконструктивные вмешательства на экстракраниальных отделах церебральных артерий</t>
  </si>
  <si>
    <t>Реконструктивные вмешательства при сложных и гигантских дефектах и деформациях свода и основания черепа, орбиты врожденного и приобретенного генеза</t>
  </si>
  <si>
    <r>
      <t>M84.8</t>
    </r>
    <r>
      <rPr>
        <sz val="12"/>
        <color rgb="FF000000"/>
        <rFont val="Times New Roman"/>
        <family val="1"/>
        <charset val="204"/>
      </rPr>
      <t xml:space="preserve">, </t>
    </r>
    <r>
      <rPr>
        <sz val="12"/>
        <rFont val="Times New Roman"/>
        <family val="1"/>
        <charset val="204"/>
      </rPr>
      <t>M85.0</t>
    </r>
    <r>
      <rPr>
        <sz val="12"/>
        <color rgb="FF000000"/>
        <rFont val="Times New Roman"/>
        <family val="1"/>
        <charset val="204"/>
      </rPr>
      <t xml:space="preserve">, </t>
    </r>
    <r>
      <rPr>
        <sz val="12"/>
        <rFont val="Times New Roman"/>
        <family val="1"/>
        <charset val="204"/>
      </rPr>
      <t>M85.5</t>
    </r>
    <r>
      <rPr>
        <sz val="12"/>
        <color rgb="FF000000"/>
        <rFont val="Times New Roman"/>
        <family val="1"/>
        <charset val="204"/>
      </rPr>
      <t xml:space="preserve">, </t>
    </r>
    <r>
      <rPr>
        <sz val="12"/>
        <rFont val="Times New Roman"/>
        <family val="1"/>
        <charset val="204"/>
      </rPr>
      <t>Q01</t>
    </r>
    <r>
      <rPr>
        <sz val="12"/>
        <color rgb="FF000000"/>
        <rFont val="Times New Roman"/>
        <family val="1"/>
        <charset val="204"/>
      </rPr>
      <t xml:space="preserve">, </t>
    </r>
    <r>
      <rPr>
        <sz val="12"/>
        <rFont val="Times New Roman"/>
        <family val="1"/>
        <charset val="204"/>
      </rPr>
      <t>Q67.2</t>
    </r>
    <r>
      <rPr>
        <sz val="12"/>
        <color rgb="FF000000"/>
        <rFont val="Times New Roman"/>
        <family val="1"/>
        <charset val="204"/>
      </rPr>
      <t xml:space="preserve">, </t>
    </r>
    <r>
      <rPr>
        <sz val="12"/>
        <rFont val="Times New Roman"/>
        <family val="1"/>
        <charset val="204"/>
      </rPr>
      <t>Q67.3</t>
    </r>
    <r>
      <rPr>
        <sz val="12"/>
        <color rgb="FF000000"/>
        <rFont val="Times New Roman"/>
        <family val="1"/>
        <charset val="204"/>
      </rPr>
      <t xml:space="preserve">, </t>
    </r>
    <r>
      <rPr>
        <sz val="12"/>
        <rFont val="Times New Roman"/>
        <family val="1"/>
        <charset val="204"/>
      </rPr>
      <t>Q75.0</t>
    </r>
    <r>
      <rPr>
        <sz val="12"/>
        <color rgb="FF000000"/>
        <rFont val="Times New Roman"/>
        <family val="1"/>
        <charset val="204"/>
      </rPr>
      <t xml:space="preserve">, </t>
    </r>
    <r>
      <rPr>
        <sz val="12"/>
        <rFont val="Times New Roman"/>
        <family val="1"/>
        <charset val="204"/>
      </rPr>
      <t>Q75.2</t>
    </r>
    <r>
      <rPr>
        <sz val="12"/>
        <color rgb="FF000000"/>
        <rFont val="Times New Roman"/>
        <family val="1"/>
        <charset val="204"/>
      </rPr>
      <t xml:space="preserve">, </t>
    </r>
    <r>
      <rPr>
        <sz val="12"/>
        <rFont val="Times New Roman"/>
        <family val="1"/>
        <charset val="204"/>
      </rPr>
      <t>Q75.8</t>
    </r>
    <r>
      <rPr>
        <sz val="12"/>
        <color rgb="FF000000"/>
        <rFont val="Times New Roman"/>
        <family val="1"/>
        <charset val="204"/>
      </rPr>
      <t xml:space="preserve">, </t>
    </r>
    <r>
      <rPr>
        <sz val="12"/>
        <rFont val="Times New Roman"/>
        <family val="1"/>
        <charset val="204"/>
      </rPr>
      <t>Q87.0</t>
    </r>
    <r>
      <rPr>
        <sz val="12"/>
        <color rgb="FF000000"/>
        <rFont val="Times New Roman"/>
        <family val="1"/>
        <charset val="204"/>
      </rPr>
      <t xml:space="preserve">, </t>
    </r>
    <r>
      <rPr>
        <sz val="12"/>
        <rFont val="Times New Roman"/>
        <family val="1"/>
        <charset val="204"/>
      </rPr>
      <t>S02.1</t>
    </r>
    <r>
      <rPr>
        <sz val="12"/>
        <color rgb="FF000000"/>
        <rFont val="Times New Roman"/>
        <family val="1"/>
        <charset val="204"/>
      </rPr>
      <t xml:space="preserve">, </t>
    </r>
    <r>
      <rPr>
        <sz val="12"/>
        <rFont val="Times New Roman"/>
        <family val="1"/>
        <charset val="204"/>
      </rPr>
      <t>S02.2</t>
    </r>
    <r>
      <rPr>
        <sz val="12"/>
        <color rgb="FF000000"/>
        <rFont val="Times New Roman"/>
        <family val="1"/>
        <charset val="204"/>
      </rPr>
      <t xml:space="preserve">, </t>
    </r>
    <r>
      <rPr>
        <sz val="12"/>
        <rFont val="Times New Roman"/>
        <family val="1"/>
        <charset val="204"/>
      </rPr>
      <t>S02.7</t>
    </r>
    <r>
      <rPr>
        <sz val="12"/>
        <color rgb="FF000000"/>
        <rFont val="Times New Roman"/>
        <family val="1"/>
        <charset val="204"/>
      </rPr>
      <t xml:space="preserve"> - </t>
    </r>
    <r>
      <rPr>
        <sz val="12"/>
        <rFont val="Times New Roman"/>
        <family val="1"/>
        <charset val="204"/>
      </rPr>
      <t>S02.9</t>
    </r>
    <r>
      <rPr>
        <sz val="12"/>
        <color rgb="FF000000"/>
        <rFont val="Times New Roman"/>
        <family val="1"/>
        <charset val="204"/>
      </rPr>
      <t xml:space="preserve">, </t>
    </r>
    <r>
      <rPr>
        <sz val="12"/>
        <rFont val="Times New Roman"/>
        <family val="1"/>
        <charset val="204"/>
      </rPr>
      <t>T90.2</t>
    </r>
    <r>
      <rPr>
        <sz val="12"/>
        <color rgb="FF000000"/>
        <rFont val="Times New Roman"/>
        <family val="1"/>
        <charset val="204"/>
      </rPr>
      <t xml:space="preserve">, </t>
    </r>
    <r>
      <rPr>
        <sz val="12"/>
        <rFont val="Times New Roman"/>
        <family val="1"/>
        <charset val="204"/>
      </rPr>
      <t>T88.8</t>
    </r>
  </si>
  <si>
    <t>дефекты и деформации свода и основания черепа, лицевого скелета врожденного и приобретенного генеза</t>
  </si>
  <si>
    <t>микрохирургическая реконструкция при врожденных и приобретенных дефектах и деформациях свода и основания черепа, лицевого скелета с одномоментным применением ауто- и (или) аллотрансплантатов</t>
  </si>
  <si>
    <t>Хирургические вмешательства при врожденной или приобретенной гидроцефалии окклюзионного или сообщающегося характера или приобретенных церебральных кистах. Повторные ликворошунтирующие операции при осложненном течении заболевания у взрослых</t>
  </si>
  <si>
    <r>
      <t>G91</t>
    </r>
    <r>
      <rPr>
        <sz val="12"/>
        <color rgb="FF000000"/>
        <rFont val="Times New Roman"/>
        <family val="1"/>
        <charset val="204"/>
      </rPr>
      <t xml:space="preserve">, </t>
    </r>
    <r>
      <rPr>
        <sz val="12"/>
        <rFont val="Times New Roman"/>
        <family val="1"/>
        <charset val="204"/>
      </rPr>
      <t>G93.0</t>
    </r>
    <r>
      <rPr>
        <sz val="12"/>
        <color rgb="FF000000"/>
        <rFont val="Times New Roman"/>
        <family val="1"/>
        <charset val="204"/>
      </rPr>
      <t xml:space="preserve">, </t>
    </r>
    <r>
      <rPr>
        <sz val="12"/>
        <rFont val="Times New Roman"/>
        <family val="1"/>
        <charset val="204"/>
      </rPr>
      <t>Q03</t>
    </r>
  </si>
  <si>
    <t>врожденная или приобретенная гидроцефалия окклюзионного или сообщающегося характера. Приобретенные церебральные кисты</t>
  </si>
  <si>
    <t>ликворошунтирующие операции, в том числе с индивидуальным подбором ликворошунтирующих систем</t>
  </si>
  <si>
    <t>Микрохирургические и эндоскопические вмешательства при поражениях межпозвоночных дисков шейных и грудных отделов с миелопатией, радикуло- и нейропатией, спондилолистезах и спинальных стенозах. Сложные декомпрессионно-стабилизирующие и реконструктивные операции при травмах и заболеваниях позвоночника, сопровождающихся развитием миелопатии, с использованием остеозамещающих материалов, погружных и наружных фиксирующих устройств. Имплантация временных электродов для нейростимуляции спинного мозга и периферических нервов</t>
  </si>
  <si>
    <r>
      <t>G95.1</t>
    </r>
    <r>
      <rPr>
        <sz val="12"/>
        <color rgb="FF000000"/>
        <rFont val="Times New Roman"/>
        <family val="1"/>
        <charset val="204"/>
      </rPr>
      <t xml:space="preserve">, </t>
    </r>
    <r>
      <rPr>
        <sz val="12"/>
        <rFont val="Times New Roman"/>
        <family val="1"/>
        <charset val="204"/>
      </rPr>
      <t>G95.2</t>
    </r>
    <r>
      <rPr>
        <sz val="12"/>
        <color rgb="FF000000"/>
        <rFont val="Times New Roman"/>
        <family val="1"/>
        <charset val="204"/>
      </rPr>
      <t xml:space="preserve">, </t>
    </r>
    <r>
      <rPr>
        <sz val="12"/>
        <rFont val="Times New Roman"/>
        <family val="1"/>
        <charset val="204"/>
      </rPr>
      <t>G95.8</t>
    </r>
    <r>
      <rPr>
        <sz val="12"/>
        <color rgb="FF000000"/>
        <rFont val="Times New Roman"/>
        <family val="1"/>
        <charset val="204"/>
      </rPr>
      <t xml:space="preserve">, </t>
    </r>
    <r>
      <rPr>
        <sz val="12"/>
        <rFont val="Times New Roman"/>
        <family val="1"/>
        <charset val="204"/>
      </rPr>
      <t>G95.9</t>
    </r>
    <r>
      <rPr>
        <sz val="12"/>
        <color rgb="FF000000"/>
        <rFont val="Times New Roman"/>
        <family val="1"/>
        <charset val="204"/>
      </rPr>
      <t xml:space="preserve">, </t>
    </r>
    <r>
      <rPr>
        <sz val="12"/>
        <rFont val="Times New Roman"/>
        <family val="1"/>
        <charset val="204"/>
      </rPr>
      <t>M42</t>
    </r>
    <r>
      <rPr>
        <sz val="12"/>
        <color rgb="FF000000"/>
        <rFont val="Times New Roman"/>
        <family val="1"/>
        <charset val="204"/>
      </rPr>
      <t xml:space="preserve">, </t>
    </r>
    <r>
      <rPr>
        <sz val="12"/>
        <rFont val="Times New Roman"/>
        <family val="1"/>
        <charset val="204"/>
      </rPr>
      <t>M43</t>
    </r>
    <r>
      <rPr>
        <sz val="12"/>
        <color rgb="FF000000"/>
        <rFont val="Times New Roman"/>
        <family val="1"/>
        <charset val="204"/>
      </rPr>
      <t xml:space="preserve">, </t>
    </r>
    <r>
      <rPr>
        <sz val="12"/>
        <rFont val="Times New Roman"/>
        <family val="1"/>
        <charset val="204"/>
      </rPr>
      <t>M45</t>
    </r>
    <r>
      <rPr>
        <sz val="12"/>
        <color rgb="FF000000"/>
        <rFont val="Times New Roman"/>
        <family val="1"/>
        <charset val="204"/>
      </rPr>
      <t xml:space="preserve">, </t>
    </r>
    <r>
      <rPr>
        <sz val="12"/>
        <rFont val="Times New Roman"/>
        <family val="1"/>
        <charset val="204"/>
      </rPr>
      <t>M46</t>
    </r>
    <r>
      <rPr>
        <sz val="12"/>
        <color rgb="FF000000"/>
        <rFont val="Times New Roman"/>
        <family val="1"/>
        <charset val="204"/>
      </rPr>
      <t xml:space="preserve">, </t>
    </r>
    <r>
      <rPr>
        <sz val="12"/>
        <rFont val="Times New Roman"/>
        <family val="1"/>
        <charset val="204"/>
      </rPr>
      <t>M48</t>
    </r>
    <r>
      <rPr>
        <sz val="12"/>
        <color rgb="FF000000"/>
        <rFont val="Times New Roman"/>
        <family val="1"/>
        <charset val="204"/>
      </rPr>
      <t xml:space="preserve">, </t>
    </r>
    <r>
      <rPr>
        <sz val="12"/>
        <rFont val="Times New Roman"/>
        <family val="1"/>
        <charset val="204"/>
      </rPr>
      <t>M50</t>
    </r>
    <r>
      <rPr>
        <sz val="12"/>
        <color rgb="FF000000"/>
        <rFont val="Times New Roman"/>
        <family val="1"/>
        <charset val="204"/>
      </rPr>
      <t xml:space="preserve">, </t>
    </r>
    <r>
      <rPr>
        <sz val="12"/>
        <rFont val="Times New Roman"/>
        <family val="1"/>
        <charset val="204"/>
      </rPr>
      <t>M51</t>
    </r>
    <r>
      <rPr>
        <sz val="12"/>
        <color rgb="FF000000"/>
        <rFont val="Times New Roman"/>
        <family val="1"/>
        <charset val="204"/>
      </rPr>
      <t xml:space="preserve">, </t>
    </r>
    <r>
      <rPr>
        <sz val="12"/>
        <rFont val="Times New Roman"/>
        <family val="1"/>
        <charset val="204"/>
      </rPr>
      <t>M53</t>
    </r>
    <r>
      <rPr>
        <sz val="12"/>
        <color rgb="FF000000"/>
        <rFont val="Times New Roman"/>
        <family val="1"/>
        <charset val="204"/>
      </rPr>
      <t xml:space="preserve">, </t>
    </r>
    <r>
      <rPr>
        <sz val="12"/>
        <rFont val="Times New Roman"/>
        <family val="1"/>
        <charset val="204"/>
      </rPr>
      <t>M92</t>
    </r>
    <r>
      <rPr>
        <sz val="12"/>
        <color rgb="FF000000"/>
        <rFont val="Times New Roman"/>
        <family val="1"/>
        <charset val="204"/>
      </rPr>
      <t xml:space="preserve">, </t>
    </r>
    <r>
      <rPr>
        <sz val="12"/>
        <rFont val="Times New Roman"/>
        <family val="1"/>
        <charset val="204"/>
      </rPr>
      <t>M93</t>
    </r>
    <r>
      <rPr>
        <sz val="12"/>
        <color rgb="FF000000"/>
        <rFont val="Times New Roman"/>
        <family val="1"/>
        <charset val="204"/>
      </rPr>
      <t xml:space="preserve">, </t>
    </r>
    <r>
      <rPr>
        <sz val="12"/>
        <rFont val="Times New Roman"/>
        <family val="1"/>
        <charset val="204"/>
      </rPr>
      <t>M95</t>
    </r>
    <r>
      <rPr>
        <sz val="12"/>
        <color rgb="FF000000"/>
        <rFont val="Times New Roman"/>
        <family val="1"/>
        <charset val="204"/>
      </rPr>
      <t xml:space="preserve">, </t>
    </r>
    <r>
      <rPr>
        <sz val="12"/>
        <rFont val="Times New Roman"/>
        <family val="1"/>
        <charset val="204"/>
      </rPr>
      <t>G95.1</t>
    </r>
    <r>
      <rPr>
        <sz val="12"/>
        <color rgb="FF000000"/>
        <rFont val="Times New Roman"/>
        <family val="1"/>
        <charset val="204"/>
      </rPr>
      <t xml:space="preserve">, </t>
    </r>
    <r>
      <rPr>
        <sz val="12"/>
        <rFont val="Times New Roman"/>
        <family val="1"/>
        <charset val="204"/>
      </rPr>
      <t>G95.2</t>
    </r>
    <r>
      <rPr>
        <sz val="12"/>
        <color rgb="FF000000"/>
        <rFont val="Times New Roman"/>
        <family val="1"/>
        <charset val="204"/>
      </rPr>
      <t xml:space="preserve">, </t>
    </r>
    <r>
      <rPr>
        <sz val="12"/>
        <rFont val="Times New Roman"/>
        <family val="1"/>
        <charset val="204"/>
      </rPr>
      <t>G95.8</t>
    </r>
    <r>
      <rPr>
        <sz val="12"/>
        <color rgb="FF000000"/>
        <rFont val="Times New Roman"/>
        <family val="1"/>
        <charset val="204"/>
      </rPr>
      <t xml:space="preserve">, </t>
    </r>
    <r>
      <rPr>
        <sz val="12"/>
        <rFont val="Times New Roman"/>
        <family val="1"/>
        <charset val="204"/>
      </rPr>
      <t>G95.9</t>
    </r>
    <r>
      <rPr>
        <sz val="12"/>
        <color rgb="FF000000"/>
        <rFont val="Times New Roman"/>
        <family val="1"/>
        <charset val="204"/>
      </rPr>
      <t xml:space="preserve">, </t>
    </r>
    <r>
      <rPr>
        <sz val="12"/>
        <rFont val="Times New Roman"/>
        <family val="1"/>
        <charset val="204"/>
      </rPr>
      <t>Q76.2</t>
    </r>
  </si>
  <si>
    <t>дегенеративно-дистрофическое поражение межпозвонковых дисков, суставов и связок позвоночника с формированием грыжи диска, деформацией (гипертрофией) суставов и связочного аппарата, нестабильностью сегмента, спондилолистезом, деформацией и стенозом позвоночного канала и его карманов</t>
  </si>
  <si>
    <t>декомпрессивно-стабилизирующее вмешательство с резекцией позвонка, межпозвонкового диска, связочных элементов сегмента позвоночника из заднего или вентрального доступов, с фиксацией позвоночника, с использованием костной пластики (спондилодеза), погружных имплантатов и стабилизирующих систем (ригидных или динамических) при помощи микроскопа, эндоскопической техники и малоинвазивного инструментария</t>
  </si>
  <si>
    <t>Микрохирургические, эндоваскулярные и стереотаксические вмешательства с применением адгезивных клеевых композиций, микроэмболов, микроспиралей (менее 5 койлов), стентов при патологии сосудов головного и спинного мозга, богатокровоснабжаемых опухолях головы и головного мозга, внутримозговых и внутрижелудочковых гематомах</t>
  </si>
  <si>
    <t>эндоваскулярное вмешательство с применением адгезивных клеевых композиций, микроэмболов, микроспиралей и стентов</t>
  </si>
  <si>
    <t>ИТОГО по профилю</t>
  </si>
  <si>
    <t>Онкология</t>
  </si>
  <si>
    <t>Комплексная и высокодозная химиотерапия (включая эпигеномную терапию) острых лейкозов, высокозлокачественных лимфом, рецидивов и рефрактерных форм лимфопролиферативных и миелопролиферативных заболеваний, в том числе у детей.Комплексная, высокоинтенсивная и высокодозная химиотерапия (включая таргетную терапию) солидных опухолей, рецидивов и рефрактерных форм солидных опухолей у детей</t>
  </si>
  <si>
    <t xml:space="preserve"> C81 - С90, С91.0, С91.5 - С91.9, С92, С93, С94.0, С94.2 - С94.7, С95, С96.9, С00 - С14, С15 - С21, С22, С23 - С26, С30 - С32, С34, С37, С38, С39, С40, С41, C 43, С45, С46, С47, С48, С49, С51 - С58, С60-C69,  С71-C79</t>
  </si>
  <si>
    <t>острые лейкозы,высокозлокачественные лимфомы, рецидивы и резистентные формы других лимфопролиферативных заболеваний, хронический миелолейкоз в фазах акселерации и бластного криза.Солидные опухоли у детей высокого риска: опухоли центральной нервной системы, ретинобластома, нейробластома и другие опухоли периферической нервной системы, опухоли почки, опухоли печени, опухоли костей, саркомы мягких тканей, герминогенные опухоли.Рак носоглотки.Меланома.Другие злокачественные эпителиальные опухоли.Опухоли головы и шеи у детей (остеосаркома, опухоли семейства саркомы Юинга, хондросаркома, злокачественная фиброзная гистиоцитома, саркомы мягких тканей. ретинобластома. опухоли параменингеальной области). Высокий риск</t>
  </si>
  <si>
    <t>терапевтиическое лечение</t>
  </si>
  <si>
    <t>комплексная терапия таргетными лекарственными препаратами и химиопрепаратами с поддержкой ростовыми факторами и использованием антибактериальной, противогрибковой и противовирусной терапии</t>
  </si>
  <si>
    <t>Оториноларингология</t>
  </si>
  <si>
    <t>Реконструктивные операции на звукопроводящем аппарате среднего уха</t>
  </si>
  <si>
    <t>H66.1, H66.2, Q16, H80.0, H80.1, H80.9, H74.1, H74.2, H74.3, H90</t>
  </si>
  <si>
    <t>адгезивная болезнь среднего уха. Разрыв и дислокация слуховых косточек</t>
  </si>
  <si>
    <t>тимпанопластика с применением микрохирургической техники, аллогенных трансплантатов, в том числе металлических</t>
  </si>
  <si>
    <t>реконструкция анатомических структур и звукопроводящего аппарата среднего уха с применением микрохирургической и/или видеоэндоскопической техники, аутотканей и металлических или других протезов</t>
  </si>
  <si>
    <t>Реконструктивно-пластическое восстановление функции гортани и трахеи</t>
  </si>
  <si>
    <r>
      <t>J38.3</t>
    </r>
    <r>
      <rPr>
        <sz val="12"/>
        <color rgb="FF000000"/>
        <rFont val="Times New Roman"/>
        <family val="1"/>
        <charset val="204"/>
      </rPr>
      <t xml:space="preserve">, </t>
    </r>
    <r>
      <rPr>
        <sz val="12"/>
        <rFont val="Times New Roman"/>
        <family val="1"/>
        <charset val="204"/>
      </rPr>
      <t>R49.0</t>
    </r>
    <r>
      <rPr>
        <sz val="12"/>
        <color rgb="FF000000"/>
        <rFont val="Times New Roman"/>
        <family val="1"/>
        <charset val="204"/>
      </rPr>
      <t xml:space="preserve">, </t>
    </r>
    <r>
      <rPr>
        <sz val="12"/>
        <rFont val="Times New Roman"/>
        <family val="1"/>
        <charset val="204"/>
      </rPr>
      <t>R49.1</t>
    </r>
  </si>
  <si>
    <t>другие болезни голосовых складок. Дисфония. Афония</t>
  </si>
  <si>
    <t>ларинготрахеопластика при доброкачественных новообразованиях гортани, параличе голосовых складок и гортани, стенозе гортани</t>
  </si>
  <si>
    <t xml:space="preserve">Хирургическое лечение доброкачественных новообразований и хронических воспалительных заболеваний носа и околоносовых пазух </t>
  </si>
  <si>
    <t>J32.1, J32.3 J32.4</t>
  </si>
  <si>
    <t xml:space="preserve">доброкачественное новообразование и хронические воспалительные заболевания полости носа, придаточных пазух носа, пазух клиновидной кости </t>
  </si>
  <si>
    <t>удаление новообразования с применением эндоскопической, шейверной техники и при необходимости навигационной системы</t>
  </si>
  <si>
    <t>Хирургическое лечение доброкачественных новообразований среднего уха, полости носа и придаточных пазух, гортани и глотки</t>
  </si>
  <si>
    <t>D14.0, D14.1, D10.0-D10.9</t>
  </si>
  <si>
    <t>доброкачественное новообразование среднего уха, полости носа и придаточных пазух, гортани и глотки</t>
  </si>
  <si>
    <t>удаление новообразования с применением микрохирургической техники и эндоскопической техники</t>
  </si>
  <si>
    <t>Офтальмология</t>
  </si>
  <si>
    <t>Комплексное хирургическое лечение глаукомы, включая микроинвазивную энергетическую оптико-реконструктивную и лазерную хирургию, имплантацию различных видов дренажей</t>
  </si>
  <si>
    <t>H26.0 - H26.4, H40.1 - H40.8, Q15.0</t>
  </si>
  <si>
    <t>глаукома с повышенным или высоким внутриглазным давлением развитой, далеко зашедшей стадии, в том числе с осложнениями, у взрослых. Врожденная глаукома, глаукома вторичная вследствие воспалительных и других заболеваний глаза, в том числе с осложнениями, у детей</t>
  </si>
  <si>
    <t>реконструкция передней камеры, иридопластика с ультразвуковой факоэмульсификацией осложненной катаракты с имплантацией интраокулярной линзы, в том числе с применением лазерной хирургии</t>
  </si>
  <si>
    <t>модифицированная синустрабекулэктомия с задней трепанацией склеры с имплантацией антиглаукоматозного дренажа, в том числе с применением лазерной хирургии</t>
  </si>
  <si>
    <t>Транспупиллярная, микроинвазивная энергетическая оптикореконструктивная, интравитреальная, эндовитреальная 23 - 27 гейджевая хирургия при витреоретинальной патологии различного генеза</t>
  </si>
  <si>
    <t>E10.3, E11.3, Н25.0 - Н25.9, Н26.0 - H26.4, Н27.0, Н28, Н30.0 - Н30.9, Н31.3, Н32.8, H33.0 - Н33.5, H34.8, Н35.2 - H35.4, Н36.8, Н43.1, Н43.3, H44.0, H44.1</t>
  </si>
  <si>
    <t>сочетанная патология глаза у взрослых и детей (хориоретинальные воспаления, хориоретинальные нарушения при болезнях, классифицированных в других рубриках: ретиношизис и ретинальные кисты, ретинальные сосудистые окклюзии, пролиферативная ретинопатия, дегенерация макулы и заднего полюса, кровоизлияние в стекловидное тело), осложненная патологией роговицы, хрусталика, стекловидного тела.Диабетическая ретинопатия взрослых, пролиферативная стадия, в том числе с осложнением или с патологией хрусталика, стекловидного тела, вторичной глаукомой, макулярным отеком.Отслойка и разрывы сетчатки, тракционная отслойка сетчатки, другие формы отслойки сетчатки у взрослых и детей, осложненные патологией роговицы, хрусталика, стекловидного тела.Катаракта незрелая и зрелая у взрослых и детей, осложненная сублюксацией хрусталика, глаукомой, патологией стекловидного тела, сетчатки, сосудистой оболочки.Осложнения, возникшие в результате предшествующих оптикореконструктивных, эндовитреальных вмешательств у взрослых и детей.Возрастная макулярная дегенерация, влажная форма, в том числе с осложнениями</t>
  </si>
  <si>
    <t>эписклеральное круговое и (или) локальное пломбирование в сочетании с транспупиллярной лазеркоагуляцией сетчатки</t>
  </si>
  <si>
    <t>удаление вторичной катаракты, реконструкция задней камеры, в том числе с имплантацией интраокулярной линзы, в том числе с применением лазерной хирургии</t>
  </si>
  <si>
    <t>Реконструктивнопластические и оптикореконструктивные операции при травмах (открытых, закрытых) глаза, его придаточного аппарата, орбиты</t>
  </si>
  <si>
    <t>H02.0 - H02.5, Н04.0 - H04.6, Н05.0 - H05.5, Н11.2, H21.5, H27.0, H27.1, Н26.0 - Н26.9, Н31.3, Н40.3, S00.1, S00.2, S02.30, S02.31, S02.80, S02.81, S04.0 - S04.5, S05.0 - S05.9, Т26.0 - Т26.9, Н44.0 - Н44.8, Т85.2, Т85.3,Т90.4, T95.0, Т95.8</t>
  </si>
  <si>
    <t>травма глаза и глазницы, термические и химические ожоги, ограниченные областью глаза и его придаточного аппарата, при острой или стабильной фазе при любой стадии у взрослых и детей осложненные патологией хрусталика, стекловидного тела, офтальмогипертензией, переломом дна орбиты, открытой раной века и окологлазничной области, вторичной глаукомой, энтропионом и трихиазом века, эктропионом века, лагофтальмом, птозом века, стенозом и недостаточностью слезных протоков, деформацией орбиты, энофтальмом, рубцами конъюнктивы, рубцами и помутнением роговицы, слипчивой лейкомой, гнойным эндофтальмитом, дегенеративными состояниями глазного яблока, травматическим косоглазием или в сочетании с неудаленным инородным телом орбиты вследствие проникающего ранения, неудаленным магнитным инородным телом, неудаленным немагнитным инородным телом, осложнениями механического происхождения, связанными с имплантатами и трансплантатами</t>
  </si>
  <si>
    <t>факоаспирация травматической катаракты с имплантацией различных моделей интраокулярной линзы</t>
  </si>
  <si>
    <t>Реконструктивное, восстановительное, реконструктивнопластическое хирургическое и лазерное лечение при врожденных аномалиях (пороках развития) века, слезного аппарата, глазницы, переднего и заднего сегментов глаза, хрусталика, в том числе с применением комплексного офтальмологического обследования под общей анестезией</t>
  </si>
  <si>
    <t>H26.0, H26.1, H26.2, H26.4, H27.0, H33.0, H33.2 - H33.5, Н35.1, H40.3, H40.4, H40.5, H43.1, H43.3, Н49.9, Q10.0, Q10.1, Q10.4 - Q10.7, Q11.1, Q12.0, Q12.1, Q12.3, Q12.4, Q12.8, Q13.0, Q13.3, Q13.4, Q13.8, Q14.0, Q14.1, Q14.3, Q15.0, H02.0 - H02.5, H04.5, H05.3, Н11.2</t>
  </si>
  <si>
    <t>врожденные аномалии хрусталика, переднего сегмента глаза, врожденная, осложненная и вторичная катаракта, кератоконус, кисты радужной оболочки, цилиарного тела и передней камеры глаза, колобома радужки, врожденное помутнение роговицы, другие пороки развития роговицы без осложнений или осложненные патологией роговицы, стекловидного тела, частичной атрофией зрительного нерва.Врожденные аномалии заднего сегмента глаза (врожденная аномалия сетчатки, врожденная аномалия стекловидного тела, врожденная аномалия сосудистой оболочки без осложнений или осложненные патологией стекловидного тела, частичной атрофией зрительного нерва).Врожденные аномалии век, слезного аппарата, глазницы, врожденный птоз, отсутствие или агенезия слезного аппарата, другие пороки развития слезного аппарата без осложнений или осложненные патологией роговицы.Врожденные болезни мышц глаза, нарушение содружественного движения глаз</t>
  </si>
  <si>
    <t>устранение врожденного птоза верхнего века подвешиванием или укорочением леватора</t>
  </si>
  <si>
    <t>исправление косоглазия с пластикой экстраокулярных мышц</t>
  </si>
  <si>
    <t xml:space="preserve">Комплексное лечение болезней роговицы, включая оптикореконструктивную и лазерную хирургию, интенсивное консервативное лечение язвы роговицы
</t>
  </si>
  <si>
    <t xml:space="preserve">H16.0, H17.0 - H17.9, H18.0 - H18.9
</t>
  </si>
  <si>
    <t xml:space="preserve">язва роговицы острая, стромальная или перфорирующая у взрослых и детей, осложненная гипопионом, эндофтальмитом, патологией хрусталика. Рубцы и помутнения роговицы, другие болезни роговицы (буллезная кератопатия, дегенерация, наследственные дистрофии роговицы, кератоконус) у взрослых и детей вне зависимости от осложнений
</t>
  </si>
  <si>
    <t xml:space="preserve">хирургическое лечение
</t>
  </si>
  <si>
    <t>интенсивное консервативное лечение язвы роговицы</t>
  </si>
  <si>
    <t>Педиатрия</t>
  </si>
  <si>
    <t>Поликомпонентное лечение кардиомиопатий, миокардитов, перикардитов, эндокардитов с недостаточностью кровообращения II - IV функционального класса (NYHA), резистентных нарушений сердечного ритма и проводимости сердца с аритмогенной дисфункцией миокарда с применением кардиотропных, химиотерапевтических и генно-инженерных биологических лекарственных препаратов</t>
  </si>
  <si>
    <t>I27.0, I27.8, I30.0, I30.9, I31.0, I31.1, I33.0, I33.9, I34.0, I34.2, I35.1, I35.2, I36.0, I36.1, I36.2, I42, I44.2, I45.6, I45.8, I47.0, I47.1, I47.2, I47.9, I48, I49.0, I49.3, I49.5, I49.8, I51.4, Q21.1, Q23.0, Q23.1, Q23.2, Q23.3, Q24.5, Q25.1, Q25.3</t>
  </si>
  <si>
    <t>кардиомиопатии: дилатационная кардиомиопатия, другая рестриктивная кардиомиопатия, другие кардиомиопатии, кардиомиопатия неуточненная. Миокардит неуточненный, фиброз миокарда. Неревматическое поражение митрального, аортального и трикуспидального клапанов: митральная (клапанная) недостаточность, неревматический стеноз митрального клапана, аортальная (клапанная) недостаточность, аортальный (клапанный) стеноз с недостаточностью, неревматический стеноз трехстворчатого клапана, неревматическая недостаточность трехстворчатого клапана, неревматический стеноз трехстворчатого клапана с недостаточностью. Врожденные аномалии (пороки развития) системы кровообращения: дефект предсердножелудочковой перегородки, врожденный стеноз аортального клапана. Врожденная недостаточность аортального клапана, врожденный митральный стеноз, врожденная митральная недостаточность, коарктация аорты, стеноз аорты, аномалия развития коронарных сосудов</t>
  </si>
  <si>
    <t>поликомпонентное лечение метаболических нарушений в миокарде и нарушений нейровегетативной регуляции с применением блокаторов нейрогормонов, диуретиков, кардиотоников, антиаритмиков, кардиопротекторов, антибиотиков, противовоспалительных нестероидных, гормональных и цитостатических лекарственных препаратов, внутривенных иммуноглобулинов под контролем уровня иммунобиохимических маркеров повреждения миокарда, хронической сердечной недостаточности (pro-BNP), состояния энергетического обмена методом цитохимического анализа, суточного мониторирования показателей внутрисердечной гемодинамики с использованием комплекса визуализирующих методов диагностики (ультразвуковой диагностики с доплерографией, магнитно-резонансной томографии, мультиспиральной компьютерной томографии, вентрикулографии, коронарографии), генетических исследований</t>
  </si>
  <si>
    <t>Поликомпонентное лечение тяжелых форм аутоиммунного и врожденных моногенных форм сахарного диабета и гиперинсулинизма с использованием систем суточного мониторирования глюкозы и помповых дозаторов инсулина</t>
  </si>
  <si>
    <t>E10, E13, E14, E16.1</t>
  </si>
  <si>
    <t>диабет новорожденных. Приобретенный аутоиммунный инсулинзависимый сахарный диабет, лабильное течение. Сахарный диабет с осложнениями (автономная и периферическая полинейропатия, нефропатия, хроническая почечная недостаточность, энцефаопатия, кардиомиопатия, остеоартропатия). Синдромальные моногенные формы сахарного диабета (MODY, DIDMOAD, синдром Альстрема, митохондриальные формы и другие), врожденный гиперинсулинизм</t>
  </si>
  <si>
    <t>комплексное лечение тяжелых форм сахарного диабета и гиперинсулинизма на основе молекулярно-генетических, гормональных и иммунологических исследований с установкой помпы под контролем систем суточного мониторирования глюкозы</t>
  </si>
  <si>
    <t>Ревматология</t>
  </si>
  <si>
    <t>Поликомпонентная иммуномодулирующая терапия с включением генно-инженерных биологических лекарственных препаратов, или селективных ингибиторов семейства янус-киназ с использованием специальных методов лабораторной и инструментальной диагностики больных (старше 18 лет) системными воспалительными ревматическими заболеваниями, с возможностью повторной госпитализации, требующейся в связи с применением насыщающих доз в соответствии с инструкцией по применению препарата</t>
  </si>
  <si>
    <t>M05.0, M05.1, M05.2, M05.3, M05.8, M06.0, M06.1, M06.4, M06.8, M08, M45, M32, M34, M07.2</t>
  </si>
  <si>
    <t>впервые выявленное или установленное заболевание с высокой степенью активности воспалительного процесса или заболевание с резистентностью к проводимой лекарственной терапии</t>
  </si>
  <si>
    <t xml:space="preserve">поликомпонентная иммуномодулирующая терапия с инициацией или заменой генно-инженерных биологических лекарственных препаратов или селективных ингибиторов семейства янус-киназ, лабораторной диагностики с использованием комплекса иммунологических исследований и/или лучевых и/или ультразвуковых методов диагностики </t>
  </si>
  <si>
    <t>Сердечно-сосудистая хирургия</t>
  </si>
  <si>
    <t>Коронарная реваскуляризация миокарда с применением ангиопластики в сочетании со стентированием при ишемической болезни сердца</t>
  </si>
  <si>
    <t>I20.0, I21.4, I21.9, I22</t>
  </si>
  <si>
    <t>нестабильная стенокардия, острый и повторный инфаркт миокарда (без подъема сегмента ST электрокардиограммы)</t>
  </si>
  <si>
    <t>баллонная вазодилатация с установкой 1 стента в сосуд (сосуды)</t>
  </si>
  <si>
    <t>баллонная вазодилатация с установкой 2 стентов в сосуд (сосуды)</t>
  </si>
  <si>
    <t>баллонная вазодилатация с установкой 3 стентов в сосуд (сосуды)</t>
  </si>
  <si>
    <t>Коронарная реваскуляризация миокарда с применением ангиопластики в сочетании со стентированием при ишемической болезни сердца с установкой 1 стента</t>
  </si>
  <si>
    <t>I20.1, I20.8, I25</t>
  </si>
  <si>
    <t>ишемическая болезнь сердца со стенозированием 1 коронарной артерии</t>
  </si>
  <si>
    <t>баллонная вазодилатация с установкой 1 стента  в сосуд (сосуды)</t>
  </si>
  <si>
    <t>Коронарная реваскуляризация миокарда с применением ангиопластики в сочетании со стентированием при ишемической болезни сердца с установкой 2 стентов</t>
  </si>
  <si>
    <t>ишемическая болезнь сердца со стенозированием 2 коронарных артерий</t>
  </si>
  <si>
    <t>Коронарная реваскуляризация миокарда с применением ангиопластики в сочетании со стентированием при ишемической болезни сердца с установкой 3 стентов</t>
  </si>
  <si>
    <t>ишемическая болезнь сердца со стенозированием 3 коронарных артерий</t>
  </si>
  <si>
    <t>48 (50)</t>
  </si>
  <si>
    <t>Коронарная ангиопластика со стентированием в сочетании с применением внутрисосудистой визуализации и (или) оценки гемодинамической значимости стеноза по данным физиологической оценки коронарного кровотока (1 стент)</t>
  </si>
  <si>
    <t>I20.0, I20.1, I20.8, I20.9, I21.0, I21.1, I21.2, I21.3, I21.9, I22, I25, I25.0, I25.1, I25.2, I25.3, I25.4, I25.5, I25.6, I25.8, I25.9</t>
  </si>
  <si>
    <t>ишемическая болезнь сердца</t>
  </si>
  <si>
    <t xml:space="preserve">баллонная вазодилятация и (или) стентирование с установкой 1 стента в сосуд с применением методов внутрисосудистой визуализации 
и (или) в сочетании с оценкой гемодинамической значимости стеноза по данным физиологической оценки коронарного кровотока (ФРК или МРК) при ишемической болезни сердца
</t>
  </si>
  <si>
    <t>49 (51)</t>
  </si>
  <si>
    <t>Коронарная ангиопластика со стентированием в сочетании с применением внутрисосудистой визуализации и (или) оценки гемодинамической значимости стеноза по данным физиологической оценки коронарного кровотока (2 стента)</t>
  </si>
  <si>
    <t>баллонная вазодилятация и (или) стентирование с установкой 2 стентов в сосуд с применением методов внутрисосудистой визуализации и (или) в сочетании с оценкой гемодинамической значимости стеноза по данным физиологической оценки коронарного кровотока (ФРК или МРК) при ишемической болезни сердца</t>
  </si>
  <si>
    <t>50 (52)</t>
  </si>
  <si>
    <t>Коронарная ангиопластика со стентированием в сочетании с применением внутрисосудистой визуализации и (или) оценки гемодинамической значимости стеноза по данным физиологической оценки коронарного кровотока (3 стента)</t>
  </si>
  <si>
    <t xml:space="preserve">баллонная вазодилятация и (или) стентирование с установкой 3 стентов в сосуд с применением методов внутрисосудистой визуализации 
и (или) в сочетании с оценкой гемодинамической значимости стеноза по данным физиологической оценки коронарного кровотока (ФРК или МРК) при ишемической болезни сердца
</t>
  </si>
  <si>
    <t>Эндоваскулярная, хирургическая коррекция нарушений ритма сердца без имплантации кардиовертера-дефибриллятора у взрослых</t>
  </si>
  <si>
    <t>I44.1, I44.2, I45.2, I45.3, I45.6, I46.0, I47.0, I47.1, I47.2, I47.9, I48, I49.0, I49.5, Q22.5, Q24.6</t>
  </si>
  <si>
    <t>пароксизмальные нарушения ритма и проводимости различного генеза, сопровождающиеся сердечной недостаточностью, гемодинамическими расстройствами и отсутствием эффекта от медикаментозной терапии</t>
  </si>
  <si>
    <t>имплантация частотно-адаптированного однокамерного кардиостимулятора</t>
  </si>
  <si>
    <t xml:space="preserve"> 52 (55)</t>
  </si>
  <si>
    <t>Эндоваскулярная, хирургическая коррекция нарушений ритма сердца без имплантации кардиовертера-дефибриллятора</t>
  </si>
  <si>
    <t>имплантация частотно-адаптированного двухкамерного  кардиостимулятора</t>
  </si>
  <si>
    <t>Эндоваскулярная тромбэкстракция при остром ишемическом инсульте</t>
  </si>
  <si>
    <t>I63.0, I63.1, I63.2, I63.3, I63.4, I63.5, I63.8, I63.9</t>
  </si>
  <si>
    <t>острый ишемический инсульт, вызванный тромботической или эмболической окклюзией церебральных или прецеребральных артерий</t>
  </si>
  <si>
    <t>эндоваскулярная механическая тромбэкстракция и/или тромбоаспирация</t>
  </si>
  <si>
    <t>53 (57)</t>
  </si>
  <si>
    <t>Коронарная реваскуляризация миокарда с применением аортокоронарного шунтирования при ишемической болезни и различных формах сочетанной патологии</t>
  </si>
  <si>
    <t xml:space="preserve">I20.0, I21, I22, I24.0, </t>
  </si>
  <si>
    <t>ишемическая болезнь сердца со значительным проксимальным стенозированием главного ствола левой коронарной артерии, наличие 3 и более стенозов коронарных артерий в сочетании с патологией 1 или 2 клапанов сердца, аневризмой, дефектом межжелудочковой перегородки, нарушениями ритма и проводимости, другими полостными операциями</t>
  </si>
  <si>
    <t>коронарное шунтирование в условиях искусственного кровоснабжения, коронарное шунтирование на работающем сердце без использования искусственного кровообращения</t>
  </si>
  <si>
    <t>54 (58)</t>
  </si>
  <si>
    <t>Коронарные ангиопластика или стентирование в сочетании с внутрисосудистой ротационной атерэктомией при ишемической болезни сердца</t>
  </si>
  <si>
    <t xml:space="preserve">I20.0 I20.1  I20.8I20.9 I21.0I21.3 I21.9 I22I25.1 I25.2I25.5 I25.6
I25.8
I25.9
I25.3 I25.4
I25 I25.0
I21.1 I21.2
</t>
  </si>
  <si>
    <t>ишемическая болезнь сердца со стенотическим или окклюзионным поражением коронарных артерий</t>
  </si>
  <si>
    <t>Ротационная коронарная атерэктомия, баллонная вазодилятация с установкой 1-3 стентов в коронарные артерии</t>
  </si>
  <si>
    <t>58 (62)</t>
  </si>
  <si>
    <t xml:space="preserve">Гибридные операции при многоуровневом поражении магистральных артерий и артерий нижних конечностей у больных сахарным диабетом
</t>
  </si>
  <si>
    <t xml:space="preserve">E10.5, E11.5
</t>
  </si>
  <si>
    <t xml:space="preserve">сахарный диабет 1 и 2 типа с многоуровневым окклюзионно-стенотическим поражением артерий
</t>
  </si>
  <si>
    <t xml:space="preserve">одномоментное проведение рентгенэндоваскулярной реваскуляризации нижней конечности (баллоная ангиопластика, при необходимости со стентированием) и открытой операции (протезирование, шунтирование, эндартерэктомия, пластика, тромбэктомия)
</t>
  </si>
  <si>
    <t>61 (65)</t>
  </si>
  <si>
    <t>Эндоваскулярная деструкция дополнительных проводящих путей и аритмогенных зон сердца</t>
  </si>
  <si>
    <t>пароксизмальные нарушения ритма и проводимости различного генеза, сопровождающиеся сердечной недостаточностью, гемодинамическими расстройствами и отсутствием эффекта от лечения лекарственными препаратами</t>
  </si>
  <si>
    <t>эндоваскулярная деструкция дополнительных проводящих путей и аритмогенных зон сердца</t>
  </si>
  <si>
    <t>хирургическая и (или) криодеструкция дополнительных проводящих путей и аритмогенных зон сердца</t>
  </si>
  <si>
    <t xml:space="preserve"> 63 (67 )</t>
  </si>
  <si>
    <t xml:space="preserve">Хирургическое лечение врожденных, ревматических и неревматических пороков клапанов сердца, опухолей сердца
</t>
  </si>
  <si>
    <t xml:space="preserve">Q20.5, Q21.3, Q22, Q23.0 - Q23.3, Q24.4, Q25.3, I34.0, I34.1, I34.2, I35.1, I35.2, I36.0, I36.1, I36.2, I05.0, I05.1, I05.2, I06.0, I06.1, I06.2, I07.0, I07.1, I07.2, I08.0, I08.1, I08.2, I08.3, I08.8, I08.9, D15.1
</t>
  </si>
  <si>
    <t xml:space="preserve">поражение клапанного аппарата сердца различного генеза (врожденные, приобретенные пороки сердца, опухоли сердца)
</t>
  </si>
  <si>
    <t>протезирование 1 клапана в сочетании с пластикой или без пластики клапана, удаление опухоли сердца с пластикой или без пластики клапана</t>
  </si>
  <si>
    <t>I47.2, I45.6, I48.0, I48.1, I48.2, I48.4, I48.9 ,I49.3</t>
  </si>
  <si>
    <t>пароксизмальные и персистирующие нарушения ритма и проводимости различного генеза, в том числе рецидивирующие</t>
  </si>
  <si>
    <t>Торакальная хирургия</t>
  </si>
  <si>
    <t>66 (68)</t>
  </si>
  <si>
    <t>Видеоторакоскопические операции на органах грудной полости</t>
  </si>
  <si>
    <t>J43</t>
  </si>
  <si>
    <t>эмфизема легкого</t>
  </si>
  <si>
    <t>видеоторакоскопическая резекция легких при осложненной эмфиземе</t>
  </si>
  <si>
    <t>Травматология и ортопедия</t>
  </si>
  <si>
    <t>68 (70)</t>
  </si>
  <si>
    <t>Реконструктивные и декомпрессивные операции при травмах и заболеваниях позвоночника с резекцией позвонков, корригирующей вертебротомией с использованием протезов тел позвонков и межпозвонковых дисков, костного цемента и остеозамещающих материалов с применением погружных и наружных фиксирующих устройств</t>
  </si>
  <si>
    <t>B67, D16, D18, M88</t>
  </si>
  <si>
    <t>деструкция и деформация (патологический перелом) позвонков вследствие их поражения доброкачественным новообразованием непосредственно или контактным путем в результате воздействия опухоли спинного мозга, спинномозговых нервов, конского хвоста и их оболочек</t>
  </si>
  <si>
    <t>восстановление высоты тела позвонка и его опорной функции путем введения костного цемента или биокомпозитных материалов под интраоперационной флюороскопией</t>
  </si>
  <si>
    <t>М42, М43, М45, M46, M48, M50, M51, M53, M92, M93, M95, Q76.2</t>
  </si>
  <si>
    <t>восстановление формы и функции межпозвонкового диска путем пункционной декомпрессивной нуклеопластики с обязательной интраоперационной флюороскопией</t>
  </si>
  <si>
    <t>69 (71 )</t>
  </si>
  <si>
    <t xml:space="preserve"> A18.0,  S12.0, S12.1, S13,S14, S19, S22.0, S22.1, S23, S24, S32.0, S32.1, S33, S34, T08, T09, T85, T91, M80, M81, М82, M86, M85, M87, M96, M99, Q67, Q76.0, Q76.1, Q76.4, Q77, Q76.3</t>
  </si>
  <si>
    <t>переломы позвонков, повреждения (разрыв) межпозвонковых дисков и связок позвоночника, деформации позвоночного столба вследствие его врожденной патологии или перенесенных заболеваний</t>
  </si>
  <si>
    <t>декомпрессивно-стабилизирующее вмешательство с резекцией позвонка,межпозвонкового диска, связочных элементов сегмента позвоночника из вентрального или заднего доступов, репозиционно-стабилизирующий спондилосинтез с использованием костной пластики (спондилодеза), погружных имплантатов</t>
  </si>
  <si>
    <t>Трансплантация</t>
  </si>
  <si>
    <t>Трансплантация почки</t>
  </si>
  <si>
    <t>N18.5, T86.1</t>
  </si>
  <si>
    <t>терминальная стадия поражения почек. Врожденный нефротический синдром. Отмирание и отторжение трансплантата почки</t>
  </si>
  <si>
    <t>трансплантация почки</t>
  </si>
  <si>
    <t>Урология</t>
  </si>
  <si>
    <t>78 (78)</t>
  </si>
  <si>
    <t>Реконструктивно-пластические операции на органах мочеполовой системы, включающие кишечную пластику мочевых путей, реимплантацию мочеточников, пластику мочевых путей с использованием аутологичных лоскутов, коррекцию урогенитальных свищей</t>
  </si>
  <si>
    <r>
      <t>N13.0</t>
    </r>
    <r>
      <rPr>
        <sz val="12"/>
        <color rgb="FF000000"/>
        <rFont val="Times New Roman"/>
        <family val="1"/>
        <charset val="204"/>
      </rPr>
      <t xml:space="preserve">, </t>
    </r>
    <r>
      <rPr>
        <sz val="12"/>
        <rFont val="Times New Roman"/>
        <family val="1"/>
        <charset val="204"/>
      </rPr>
      <t>N13.1</t>
    </r>
    <r>
      <rPr>
        <sz val="12"/>
        <color rgb="FF000000"/>
        <rFont val="Times New Roman"/>
        <family val="1"/>
        <charset val="204"/>
      </rPr>
      <t xml:space="preserve">, </t>
    </r>
    <r>
      <rPr>
        <sz val="12"/>
        <rFont val="Times New Roman"/>
        <family val="1"/>
        <charset val="204"/>
      </rPr>
      <t>N13.2</t>
    </r>
    <r>
      <rPr>
        <sz val="12"/>
        <color rgb="FF000000"/>
        <rFont val="Times New Roman"/>
        <family val="1"/>
        <charset val="204"/>
      </rPr>
      <t xml:space="preserve">, </t>
    </r>
    <r>
      <rPr>
        <sz val="12"/>
        <rFont val="Times New Roman"/>
        <family val="1"/>
        <charset val="204"/>
      </rPr>
      <t>N35</t>
    </r>
    <r>
      <rPr>
        <sz val="12"/>
        <color rgb="FF000000"/>
        <rFont val="Times New Roman"/>
        <family val="1"/>
        <charset val="204"/>
      </rPr>
      <t xml:space="preserve">, </t>
    </r>
    <r>
      <rPr>
        <sz val="12"/>
        <rFont val="Times New Roman"/>
        <family val="1"/>
        <charset val="204"/>
      </rPr>
      <t>Q54</t>
    </r>
    <r>
      <rPr>
        <sz val="12"/>
        <color rgb="FF000000"/>
        <rFont val="Times New Roman"/>
        <family val="1"/>
        <charset val="204"/>
      </rPr>
      <t xml:space="preserve">, </t>
    </r>
    <r>
      <rPr>
        <sz val="12"/>
        <rFont val="Times New Roman"/>
        <family val="1"/>
        <charset val="204"/>
      </rPr>
      <t>Q64.0</t>
    </r>
    <r>
      <rPr>
        <sz val="12"/>
        <color rgb="FF000000"/>
        <rFont val="Times New Roman"/>
        <family val="1"/>
        <charset val="204"/>
      </rPr>
      <t xml:space="preserve">, </t>
    </r>
    <r>
      <rPr>
        <sz val="12"/>
        <rFont val="Times New Roman"/>
        <family val="1"/>
        <charset val="204"/>
      </rPr>
      <t>Q64.1</t>
    </r>
    <r>
      <rPr>
        <sz val="12"/>
        <color rgb="FF000000"/>
        <rFont val="Times New Roman"/>
        <family val="1"/>
        <charset val="204"/>
      </rPr>
      <t xml:space="preserve">, </t>
    </r>
    <r>
      <rPr>
        <sz val="12"/>
        <rFont val="Times New Roman"/>
        <family val="1"/>
        <charset val="204"/>
      </rPr>
      <t>Q62.1</t>
    </r>
    <r>
      <rPr>
        <sz val="12"/>
        <color rgb="FF000000"/>
        <rFont val="Times New Roman"/>
        <family val="1"/>
        <charset val="204"/>
      </rPr>
      <t xml:space="preserve">, </t>
    </r>
    <r>
      <rPr>
        <sz val="12"/>
        <rFont val="Times New Roman"/>
        <family val="1"/>
        <charset val="204"/>
      </rPr>
      <t>Q62.2</t>
    </r>
    <r>
      <rPr>
        <sz val="12"/>
        <color rgb="FF000000"/>
        <rFont val="Times New Roman"/>
        <family val="1"/>
        <charset val="204"/>
      </rPr>
      <t xml:space="preserve">, </t>
    </r>
    <r>
      <rPr>
        <sz val="12"/>
        <rFont val="Times New Roman"/>
        <family val="1"/>
        <charset val="204"/>
      </rPr>
      <t>Q62.3</t>
    </r>
    <r>
      <rPr>
        <sz val="12"/>
        <color rgb="FF000000"/>
        <rFont val="Times New Roman"/>
        <family val="1"/>
        <charset val="204"/>
      </rPr>
      <t xml:space="preserve">, </t>
    </r>
    <r>
      <rPr>
        <sz val="12"/>
        <rFont val="Times New Roman"/>
        <family val="1"/>
        <charset val="204"/>
      </rPr>
      <t>Q62.7</t>
    </r>
    <r>
      <rPr>
        <sz val="12"/>
        <color rgb="FF000000"/>
        <rFont val="Times New Roman"/>
        <family val="1"/>
        <charset val="204"/>
      </rPr>
      <t xml:space="preserve">, </t>
    </r>
    <r>
      <rPr>
        <sz val="12"/>
        <rFont val="Times New Roman"/>
        <family val="1"/>
        <charset val="204"/>
      </rPr>
      <t>C67</t>
    </r>
    <r>
      <rPr>
        <sz val="12"/>
        <color rgb="FF000000"/>
        <rFont val="Times New Roman"/>
        <family val="1"/>
        <charset val="204"/>
      </rPr>
      <t xml:space="preserve">, </t>
    </r>
    <r>
      <rPr>
        <sz val="12"/>
        <rFont val="Times New Roman"/>
        <family val="1"/>
        <charset val="204"/>
      </rPr>
      <t>N82.1</t>
    </r>
    <r>
      <rPr>
        <sz val="12"/>
        <color rgb="FF000000"/>
        <rFont val="Times New Roman"/>
        <family val="1"/>
        <charset val="204"/>
      </rPr>
      <t xml:space="preserve">, </t>
    </r>
    <r>
      <rPr>
        <sz val="12"/>
        <rFont val="Times New Roman"/>
        <family val="1"/>
        <charset val="204"/>
      </rPr>
      <t>N82.8</t>
    </r>
    <r>
      <rPr>
        <sz val="12"/>
        <color rgb="FF000000"/>
        <rFont val="Times New Roman"/>
        <family val="1"/>
        <charset val="204"/>
      </rPr>
      <t xml:space="preserve">, </t>
    </r>
    <r>
      <rPr>
        <sz val="12"/>
        <rFont val="Times New Roman"/>
        <family val="1"/>
        <charset val="204"/>
      </rPr>
      <t>N82.0</t>
    </r>
    <r>
      <rPr>
        <sz val="12"/>
        <color rgb="FF000000"/>
        <rFont val="Times New Roman"/>
        <family val="1"/>
        <charset val="204"/>
      </rPr>
      <t xml:space="preserve">, </t>
    </r>
    <r>
      <rPr>
        <sz val="12"/>
        <rFont val="Times New Roman"/>
        <family val="1"/>
        <charset val="204"/>
      </rPr>
      <t>N32.2</t>
    </r>
    <r>
      <rPr>
        <sz val="12"/>
        <color rgb="FF000000"/>
        <rFont val="Times New Roman"/>
        <family val="1"/>
        <charset val="204"/>
      </rPr>
      <t xml:space="preserve">, </t>
    </r>
    <r>
      <rPr>
        <sz val="12"/>
        <rFont val="Times New Roman"/>
        <family val="1"/>
        <charset val="204"/>
      </rPr>
      <t>N33.8</t>
    </r>
  </si>
  <si>
    <t>стриктура мочеточника. Стриктура уретры. Сморщенный мочевой пузырь. Гипоспадия. Эписпадия. Экстрофия мочевого пузыря. Врожденный уретерогидронефроз. Врожденный мегауретер. Врожденное уретероцеле, в том числе при удвоении почки. Врожденный пузырно-мочеточниковый рефлюкс. Опухоль мочевого пузыря. Урогенитальный свищ, осложненный, рецидивирующий</t>
  </si>
  <si>
    <t>уретропластика кожным лоскутом</t>
  </si>
  <si>
    <t>эндоскопическое бужирование и стентирование мочеточника у детей</t>
  </si>
  <si>
    <t xml:space="preserve">восстановление уретры с использованием реваскуляризированного свободного лоскута
</t>
  </si>
  <si>
    <t>Оперативные вмешательства на органах мочеполовой системы с использованием лапароскопической техники</t>
  </si>
  <si>
    <r>
      <t>N28.1</t>
    </r>
    <r>
      <rPr>
        <sz val="12"/>
        <color rgb="FF000000"/>
        <rFont val="Times New Roman"/>
        <family val="1"/>
        <charset val="204"/>
      </rPr>
      <t xml:space="preserve">, </t>
    </r>
    <r>
      <rPr>
        <sz val="12"/>
        <rFont val="Times New Roman"/>
        <family val="1"/>
        <charset val="204"/>
      </rPr>
      <t>Q61.0</t>
    </r>
    <r>
      <rPr>
        <sz val="12"/>
        <color rgb="FF000000"/>
        <rFont val="Times New Roman"/>
        <family val="1"/>
        <charset val="204"/>
      </rPr>
      <t xml:space="preserve">, </t>
    </r>
    <r>
      <rPr>
        <sz val="12"/>
        <rFont val="Times New Roman"/>
        <family val="1"/>
        <charset val="204"/>
      </rPr>
      <t>N13.0</t>
    </r>
    <r>
      <rPr>
        <sz val="12"/>
        <color rgb="FF000000"/>
        <rFont val="Times New Roman"/>
        <family val="1"/>
        <charset val="204"/>
      </rPr>
      <t xml:space="preserve">, </t>
    </r>
    <r>
      <rPr>
        <sz val="12"/>
        <rFont val="Times New Roman"/>
        <family val="1"/>
        <charset val="204"/>
      </rPr>
      <t>N13.1</t>
    </r>
    <r>
      <rPr>
        <sz val="12"/>
        <color rgb="FF000000"/>
        <rFont val="Times New Roman"/>
        <family val="1"/>
        <charset val="204"/>
      </rPr>
      <t xml:space="preserve">, </t>
    </r>
    <r>
      <rPr>
        <sz val="12"/>
        <rFont val="Times New Roman"/>
        <family val="1"/>
        <charset val="204"/>
      </rPr>
      <t>N13.2</t>
    </r>
    <r>
      <rPr>
        <sz val="12"/>
        <color rgb="FF000000"/>
        <rFont val="Times New Roman"/>
        <family val="1"/>
        <charset val="204"/>
      </rPr>
      <t xml:space="preserve">, </t>
    </r>
    <r>
      <rPr>
        <sz val="12"/>
        <rFont val="Times New Roman"/>
        <family val="1"/>
        <charset val="204"/>
      </rPr>
      <t>N28</t>
    </r>
    <r>
      <rPr>
        <sz val="12"/>
        <color rgb="FF000000"/>
        <rFont val="Times New Roman"/>
        <family val="1"/>
        <charset val="204"/>
      </rPr>
      <t xml:space="preserve">, </t>
    </r>
    <r>
      <rPr>
        <sz val="12"/>
        <rFont val="Times New Roman"/>
        <family val="1"/>
        <charset val="204"/>
      </rPr>
      <t>I86.1</t>
    </r>
  </si>
  <si>
    <t>опухоль предстательной железы. Опухоль почки. Опухоль мочевого пузыря. Опухоль почечной лоханки. Прогрессивно растущая киста почки. Стриктура мочеточника</t>
  </si>
  <si>
    <t>лапаро- и ретроперитонеоскопическая нефрэктомия</t>
  </si>
  <si>
    <t>лапаро- и ретроперитонеоскопическое иссечение кисты почки</t>
  </si>
  <si>
    <t>лапаро- и ретроперитонеоскопическая пластика лоханочно-мочеточникового сегмента, мочеточника</t>
  </si>
  <si>
    <t>Рецидивные и особо сложные операции на органах мочеполовой системы</t>
  </si>
  <si>
    <r>
      <t>N20.2</t>
    </r>
    <r>
      <rPr>
        <sz val="12"/>
        <color rgb="FF000000"/>
        <rFont val="Times New Roman"/>
        <family val="1"/>
        <charset val="204"/>
      </rPr>
      <t xml:space="preserve">, </t>
    </r>
    <r>
      <rPr>
        <sz val="12"/>
        <rFont val="Times New Roman"/>
        <family val="1"/>
        <charset val="204"/>
      </rPr>
      <t>N20.0</t>
    </r>
    <r>
      <rPr>
        <sz val="12"/>
        <color rgb="FF000000"/>
        <rFont val="Times New Roman"/>
        <family val="1"/>
        <charset val="204"/>
      </rPr>
      <t xml:space="preserve">, </t>
    </r>
    <r>
      <rPr>
        <sz val="12"/>
        <rFont val="Times New Roman"/>
        <family val="1"/>
        <charset val="204"/>
      </rPr>
      <t>N13.0</t>
    </r>
    <r>
      <rPr>
        <sz val="12"/>
        <color rgb="FF000000"/>
        <rFont val="Times New Roman"/>
        <family val="1"/>
        <charset val="204"/>
      </rPr>
      <t xml:space="preserve">, </t>
    </r>
    <r>
      <rPr>
        <sz val="12"/>
        <rFont val="Times New Roman"/>
        <family val="1"/>
        <charset val="204"/>
      </rPr>
      <t>N13.1</t>
    </r>
    <r>
      <rPr>
        <sz val="12"/>
        <color rgb="FF000000"/>
        <rFont val="Times New Roman"/>
        <family val="1"/>
        <charset val="204"/>
      </rPr>
      <t xml:space="preserve">, </t>
    </r>
    <r>
      <rPr>
        <sz val="12"/>
        <rFont val="Times New Roman"/>
        <family val="1"/>
        <charset val="204"/>
      </rPr>
      <t>N13.2</t>
    </r>
    <r>
      <rPr>
        <sz val="12"/>
        <color rgb="FF000000"/>
        <rFont val="Times New Roman"/>
        <family val="1"/>
        <charset val="204"/>
      </rPr>
      <t xml:space="preserve">, </t>
    </r>
    <r>
      <rPr>
        <sz val="12"/>
        <rFont val="Times New Roman"/>
        <family val="1"/>
        <charset val="204"/>
      </rPr>
      <t>C67</t>
    </r>
    <r>
      <rPr>
        <sz val="12"/>
        <color rgb="FF000000"/>
        <rFont val="Times New Roman"/>
        <family val="1"/>
        <charset val="204"/>
      </rPr>
      <t xml:space="preserve">, </t>
    </r>
    <r>
      <rPr>
        <sz val="12"/>
        <rFont val="Times New Roman"/>
        <family val="1"/>
        <charset val="204"/>
      </rPr>
      <t>Q62.1</t>
    </r>
    <r>
      <rPr>
        <sz val="12"/>
        <color rgb="FF000000"/>
        <rFont val="Times New Roman"/>
        <family val="1"/>
        <charset val="204"/>
      </rPr>
      <t xml:space="preserve">, </t>
    </r>
    <r>
      <rPr>
        <sz val="12"/>
        <rFont val="Times New Roman"/>
        <family val="1"/>
        <charset val="204"/>
      </rPr>
      <t>Q62.2</t>
    </r>
    <r>
      <rPr>
        <sz val="12"/>
        <color rgb="FF000000"/>
        <rFont val="Times New Roman"/>
        <family val="1"/>
        <charset val="204"/>
      </rPr>
      <t xml:space="preserve">, </t>
    </r>
    <r>
      <rPr>
        <sz val="12"/>
        <rFont val="Times New Roman"/>
        <family val="1"/>
        <charset val="204"/>
      </rPr>
      <t>Q62.3</t>
    </r>
    <r>
      <rPr>
        <sz val="12"/>
        <color rgb="FF000000"/>
        <rFont val="Times New Roman"/>
        <family val="1"/>
        <charset val="204"/>
      </rPr>
      <t xml:space="preserve">, </t>
    </r>
    <r>
      <rPr>
        <sz val="12"/>
        <rFont val="Times New Roman"/>
        <family val="1"/>
        <charset val="204"/>
      </rPr>
      <t>Q62.7</t>
    </r>
  </si>
  <si>
    <t>опухоль почки. Камни почек. Стриктура мочеточника. Опухоль мочевого пузыря. Врожденный уретерогидронефроз. Врожденный мегауретер</t>
  </si>
  <si>
    <t xml:space="preserve">перкутанная нефролитолапоксия в сочетании с лазерной литотрипсией </t>
  </si>
  <si>
    <t>79 (80)</t>
  </si>
  <si>
    <t>Оперативные вмешательства на органах мочеполовой системы с имплантацией синтетических сложных и сетчатых протезов</t>
  </si>
  <si>
    <r>
      <t>R32</t>
    </r>
    <r>
      <rPr>
        <sz val="12"/>
        <color rgb="FF000000"/>
        <rFont val="Times New Roman"/>
        <family val="1"/>
        <charset val="204"/>
      </rPr>
      <t xml:space="preserve">, </t>
    </r>
    <r>
      <rPr>
        <sz val="12"/>
        <rFont val="Times New Roman"/>
        <family val="1"/>
        <charset val="204"/>
      </rPr>
      <t>N31.2</t>
    </r>
  </si>
  <si>
    <t>недержание мочи при напряжении. Несостоятельность сфинктера мочевого пузыря. Атония мочевого пузыря</t>
  </si>
  <si>
    <t>петлевая пластика уретры с использованием петлевого, синтетического, сетчатого протеза при недержании мочи</t>
  </si>
  <si>
    <t>Хирургия</t>
  </si>
  <si>
    <t>81 ( 82 )</t>
  </si>
  <si>
    <t>Микрохирургические, расширенные, комбинированные и реконструктивно-пластические операции на поджелудочной железе, в том числе лапароскопически ассистированные операции</t>
  </si>
  <si>
    <t xml:space="preserve"> K86.0- K86.8</t>
  </si>
  <si>
    <t>Заболевания поджелудочной железы</t>
  </si>
  <si>
    <t>наложение гепатикоеюноанастомоза</t>
  </si>
  <si>
    <t xml:space="preserve">Реконструктивно-пластические, в том числе лапароскопически ассистированные операции на тонкой, толстой кишке и промежности
</t>
  </si>
  <si>
    <t>D12.6, K60.4, N82.2, N82.3, N82.4, K57.2, K59.3, Q43.1, Q43.2, Q43.3, Q52.2, K59.0, K59.3, Z93.2, Z93.3, K55.2, K51, K50.0, K50.1, K50.8, K57.2, K62.3, K62.8</t>
  </si>
  <si>
    <t>семейный аденоматоз толстой кишки, тотальное поражение всех отделов толстой кишки полипами</t>
  </si>
  <si>
    <t>реконструктивно-пластическая операция по восстановлению непрерывности кишечника - закрытие стомы с формированием анастомоза</t>
  </si>
  <si>
    <t>ректовагинальный (коловагинальный) свищ</t>
  </si>
  <si>
    <t>иссечение свища с  пластикой внутреннего свищевого отверстия сегментом прямой или ободочной кишки</t>
  </si>
  <si>
    <t>Эндокринология</t>
  </si>
  <si>
    <t>86 (87)</t>
  </si>
  <si>
    <t>Терапевтическое лечение сахарного диабета и его сосудистых осложнений (нефропатии, нейропатии, диабетической стопы, ишемических поражений сердца и головного мозга), включая заместительную инсулиновую терапию системами постоянной подкожной инфузии</t>
  </si>
  <si>
    <t>E10.2, E10.4, E10.5, E10.7, E11.2, E11.4, E11.5, E11.7</t>
  </si>
  <si>
    <t>сахарный диабет 1 и 2 типа с поражением почек, неврологическими нарушениями, нарушениями периферического кровообращения и множественными осложнениями, синдромом диабетической стопы</t>
  </si>
  <si>
    <t>комплексное лечение, включая установку средств суточного мониторирования гликемии с компьютерным анализом вариабельности суточной гликемии и нормализацией показателей углеводного обмена системой непрерывного введения инсулина (инсулиновая помпа)</t>
  </si>
  <si>
    <t>ВСЕГО по учреждению</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</si>
</sst>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_-* #,##0.00_р_._-;\-* #,##0.00_р_._-;_-* &quot;-&quot;??_р_._-;_-@_-"/>
    <numFmt numFmtId="165" formatCode="#,##0.00\ _₽"/>
    <numFmt numFmtId="166" formatCode="0.0"/>
    <numFmt numFmtId="167" formatCode="_-* #,##0\ _₽_-;\-* #,##0\ _₽_-;_-* &quot;-&quot;??\ _₽_-;_-@_-"/>
    <numFmt numFmtId="168" formatCode="#,##0_ ;\-#,##0\ "/>
    <numFmt numFmtId="170" formatCode="_-* #,##0_р_._-;\-* #,##0_р_._-;_-* &quot;-&quot;??_р_._-;_-@_-"/>
    <numFmt numFmtId="172" formatCode="#,##0\ _₽"/>
  </numFmts>
  <fonts count="21" x14ac:knownFonts="1">
    <font>
      <sz val="11"/>
      <color theme="1"/>
      <name val="Calibri"/>
      <family val="2"/>
      <scheme val="minor"/>
    </font>
    <font>
      <sz val="11"/>
      <color theme="1"/>
      <name val="Calibri"/>
      <family val="2"/>
      <charset val="204"/>
      <scheme val="minor"/>
    </font>
    <font>
      <sz val="11"/>
      <color theme="1"/>
      <name val="Calibri"/>
      <family val="2"/>
      <scheme val="minor"/>
    </font>
    <font>
      <sz val="12"/>
      <color rgb="FF000000"/>
      <name val="Times New Roman"/>
      <family val="1"/>
      <charset val="204"/>
    </font>
    <font>
      <sz val="14"/>
      <color indexed="8"/>
      <name val="Times New Roman"/>
      <family val="1"/>
      <charset val="204"/>
    </font>
    <font>
      <b/>
      <sz val="14"/>
      <color rgb="FF000000"/>
      <name val="Times New Roman"/>
      <family val="1"/>
      <charset val="204"/>
    </font>
    <font>
      <b/>
      <u/>
      <sz val="14"/>
      <color rgb="FF000000"/>
      <name val="Times New Roman"/>
      <family val="1"/>
      <charset val="204"/>
    </font>
    <font>
      <b/>
      <sz val="12"/>
      <color rgb="FF000000"/>
      <name val="Times New Roman"/>
      <family val="1"/>
      <charset val="204"/>
    </font>
    <font>
      <b/>
      <sz val="11"/>
      <color rgb="FF000000"/>
      <name val="Times New Roman"/>
      <family val="1"/>
      <charset val="204"/>
    </font>
    <font>
      <b/>
      <sz val="11"/>
      <color theme="1"/>
      <name val="Times New Roman"/>
      <family val="1"/>
      <charset val="204"/>
    </font>
    <font>
      <b/>
      <sz val="12"/>
      <name val="Times New Roman"/>
      <family val="1"/>
      <charset val="204"/>
    </font>
    <font>
      <sz val="14"/>
      <color theme="1"/>
      <name val="Times New Roman"/>
      <family val="1"/>
      <charset val="204"/>
    </font>
    <font>
      <sz val="14"/>
      <name val="Times New Roman"/>
      <family val="1"/>
      <charset val="204"/>
    </font>
    <font>
      <b/>
      <sz val="14"/>
      <color theme="1"/>
      <name val="Times New Roman"/>
      <family val="1"/>
      <charset val="204"/>
    </font>
    <font>
      <sz val="12"/>
      <name val="Times New Roman"/>
      <family val="1"/>
      <charset val="204"/>
    </font>
    <font>
      <sz val="11"/>
      <color rgb="FF000000"/>
      <name val="Calibri"/>
      <family val="2"/>
      <charset val="204"/>
    </font>
    <font>
      <sz val="12"/>
      <color theme="1"/>
      <name val="Times New Roman"/>
      <family val="1"/>
      <charset val="204"/>
    </font>
    <font>
      <sz val="11"/>
      <color theme="1"/>
      <name val="Times New Roman"/>
      <family val="1"/>
      <charset val="204"/>
    </font>
    <font>
      <sz val="11"/>
      <color rgb="FFFF0000"/>
      <name val="Times New Roman"/>
      <family val="1"/>
      <charset val="204"/>
    </font>
    <font>
      <sz val="11"/>
      <color rgb="FF000000"/>
      <name val="Times New Roman"/>
      <family val="1"/>
      <charset val="204"/>
    </font>
    <font>
      <sz val="1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0"/>
        <bgColor rgb="FFEBF1DE"/>
      </patternFill>
    </fill>
  </fills>
  <borders count="10">
    <border>
      <left/>
      <right/>
      <top/>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8">
    <xf numFmtId="0" fontId="0" fillId="0" borderId="0"/>
    <xf numFmtId="164" fontId="2" fillId="0" borderId="0" applyFont="0" applyFill="0" applyBorder="0" applyAlignment="0" applyProtection="0"/>
    <xf numFmtId="0" fontId="1" fillId="0" borderId="0"/>
    <xf numFmtId="0" fontId="1" fillId="0" borderId="0"/>
    <xf numFmtId="0" fontId="15" fillId="0" borderId="0"/>
    <xf numFmtId="0" fontId="2" fillId="0" borderId="0"/>
    <xf numFmtId="43" fontId="1" fillId="0" borderId="0" applyFont="0" applyFill="0" applyBorder="0" applyAlignment="0" applyProtection="0"/>
    <xf numFmtId="164" fontId="15" fillId="0" borderId="0" applyFont="0" applyFill="0" applyBorder="0" applyAlignment="0" applyProtection="0"/>
  </cellStyleXfs>
  <cellXfs count="166">
    <xf numFmtId="0" fontId="0" fillId="0" borderId="0" xfId="0"/>
    <xf numFmtId="0" fontId="3" fillId="2" borderId="0" xfId="0" applyFont="1" applyFill="1" applyAlignment="1">
      <alignment horizontal="center" vertical="top"/>
    </xf>
    <xf numFmtId="0" fontId="3" fillId="2" borderId="0" xfId="0" applyFont="1" applyFill="1" applyAlignment="1">
      <alignment horizontal="left" vertical="top"/>
    </xf>
    <xf numFmtId="0" fontId="3" fillId="2" borderId="0" xfId="0" applyFont="1" applyFill="1" applyAlignment="1">
      <alignment horizontal="center" vertical="top" wrapText="1"/>
    </xf>
    <xf numFmtId="0" fontId="3" fillId="2" borderId="0" xfId="0" applyFont="1" applyFill="1" applyAlignment="1">
      <alignment horizontal="left" vertical="top" wrapText="1"/>
    </xf>
    <xf numFmtId="0" fontId="4" fillId="2" borderId="0" xfId="0" applyFont="1" applyFill="1" applyAlignment="1">
      <alignment horizontal="right" vertical="center"/>
    </xf>
    <xf numFmtId="0" fontId="3" fillId="2" borderId="0" xfId="0" applyFont="1" applyFill="1"/>
    <xf numFmtId="0" fontId="5" fillId="2" borderId="0" xfId="0" applyFont="1" applyFill="1" applyAlignment="1">
      <alignment horizontal="center" vertical="center"/>
    </xf>
    <xf numFmtId="0" fontId="6" fillId="2" borderId="1" xfId="0" applyFont="1" applyFill="1" applyBorder="1" applyAlignment="1">
      <alignment horizontal="center" vertical="center"/>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7" fillId="2" borderId="1" xfId="2" applyFont="1" applyFill="1" applyBorder="1" applyAlignment="1">
      <alignment horizontal="center" vertical="center" wrapText="1"/>
    </xf>
    <xf numFmtId="4" fontId="10" fillId="2" borderId="3" xfId="2" applyNumberFormat="1"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3" xfId="3" applyFont="1" applyFill="1" applyBorder="1" applyAlignment="1">
      <alignment vertical="center" wrapText="1"/>
    </xf>
    <xf numFmtId="0" fontId="7" fillId="2" borderId="5" xfId="2" applyFont="1" applyFill="1" applyBorder="1" applyAlignment="1">
      <alignment horizontal="center" vertical="center" wrapText="1"/>
    </xf>
    <xf numFmtId="0" fontId="11" fillId="2" borderId="0" xfId="0" applyFont="1" applyFill="1" applyAlignment="1">
      <alignment horizontal="left" vertical="top" wrapText="1"/>
    </xf>
    <xf numFmtId="2" fontId="12" fillId="2" borderId="7" xfId="0" applyNumberFormat="1" applyFont="1" applyFill="1" applyBorder="1" applyAlignment="1">
      <alignment vertical="top" wrapText="1"/>
    </xf>
    <xf numFmtId="0" fontId="11" fillId="2" borderId="0" xfId="0" applyFont="1" applyFill="1" applyAlignment="1">
      <alignment vertical="top" wrapText="1"/>
    </xf>
    <xf numFmtId="2" fontId="11" fillId="2" borderId="7" xfId="0" applyNumberFormat="1" applyFont="1" applyFill="1" applyBorder="1" applyAlignment="1">
      <alignment vertical="top" wrapText="1"/>
    </xf>
    <xf numFmtId="4" fontId="10" fillId="2" borderId="7" xfId="2" applyNumberFormat="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7" xfId="3" applyFont="1" applyFill="1" applyBorder="1" applyAlignment="1">
      <alignment vertical="center" wrapText="1"/>
    </xf>
    <xf numFmtId="43" fontId="3" fillId="2" borderId="0" xfId="0" applyNumberFormat="1" applyFont="1" applyFill="1"/>
    <xf numFmtId="0" fontId="7" fillId="2" borderId="3" xfId="2" applyFont="1" applyFill="1" applyBorder="1" applyAlignment="1">
      <alignment horizontal="center" vertical="center" wrapText="1"/>
    </xf>
    <xf numFmtId="0" fontId="11" fillId="2" borderId="3" xfId="0" applyFont="1" applyFill="1" applyBorder="1" applyAlignment="1">
      <alignment horizontal="left" vertical="top" wrapText="1"/>
    </xf>
    <xf numFmtId="2" fontId="12" fillId="2" borderId="3" xfId="0" applyNumberFormat="1" applyFont="1" applyFill="1" applyBorder="1" applyAlignment="1">
      <alignment vertical="top" wrapText="1"/>
    </xf>
    <xf numFmtId="0" fontId="11" fillId="2" borderId="3" xfId="0" applyFont="1" applyFill="1" applyBorder="1" applyAlignment="1">
      <alignment vertical="top" wrapText="1"/>
    </xf>
    <xf numFmtId="2" fontId="11" fillId="2" borderId="3" xfId="0" applyNumberFormat="1" applyFont="1" applyFill="1" applyBorder="1" applyAlignment="1">
      <alignment vertical="top" wrapText="1"/>
    </xf>
    <xf numFmtId="0" fontId="13" fillId="2" borderId="4" xfId="0" applyFont="1" applyFill="1" applyBorder="1" applyAlignment="1">
      <alignment horizontal="center" vertical="top" wrapText="1"/>
    </xf>
    <xf numFmtId="0" fontId="13" fillId="2" borderId="6" xfId="0" applyFont="1" applyFill="1" applyBorder="1" applyAlignment="1">
      <alignment horizontal="center" vertical="top" wrapText="1"/>
    </xf>
    <xf numFmtId="2" fontId="7" fillId="2" borderId="4" xfId="0" applyNumberFormat="1" applyFont="1" applyFill="1" applyBorder="1" applyAlignment="1">
      <alignment horizontal="center" vertical="center" wrapText="1"/>
    </xf>
    <xf numFmtId="2" fontId="7" fillId="2" borderId="5" xfId="0" applyNumberFormat="1" applyFont="1" applyFill="1" applyBorder="1" applyAlignment="1">
      <alignment horizontal="center" vertical="center" wrapText="1"/>
    </xf>
    <xf numFmtId="0" fontId="7" fillId="2" borderId="3" xfId="0" applyFont="1" applyFill="1" applyBorder="1"/>
    <xf numFmtId="0" fontId="7" fillId="2" borderId="0" xfId="0" applyFont="1" applyFill="1"/>
    <xf numFmtId="1" fontId="3" fillId="2" borderId="3" xfId="0" applyNumberFormat="1" applyFont="1" applyFill="1" applyBorder="1" applyAlignment="1">
      <alignment horizontal="center" vertical="top" wrapText="1"/>
    </xf>
    <xf numFmtId="0" fontId="3" fillId="2" borderId="3" xfId="0" applyFont="1" applyFill="1" applyBorder="1" applyAlignment="1">
      <alignment horizontal="left" vertical="top" wrapText="1"/>
    </xf>
    <xf numFmtId="2" fontId="14" fillId="2" borderId="7" xfId="0" applyNumberFormat="1" applyFont="1" applyFill="1" applyBorder="1" applyAlignment="1">
      <alignment horizontal="center" vertical="top" wrapText="1"/>
    </xf>
    <xf numFmtId="0" fontId="3" fillId="2" borderId="7" xfId="0" applyFont="1" applyFill="1" applyBorder="1" applyAlignment="1">
      <alignment horizontal="center" vertical="top" wrapText="1"/>
    </xf>
    <xf numFmtId="2" fontId="3" fillId="2" borderId="7" xfId="0" applyNumberFormat="1" applyFont="1" applyFill="1" applyBorder="1" applyAlignment="1">
      <alignment horizontal="center" vertical="top" wrapText="1"/>
    </xf>
    <xf numFmtId="0" fontId="3" fillId="2" borderId="7" xfId="0" applyFont="1" applyFill="1" applyBorder="1" applyAlignment="1">
      <alignment horizontal="left" vertical="top" wrapText="1"/>
    </xf>
    <xf numFmtId="4" fontId="14" fillId="2" borderId="3" xfId="4" applyNumberFormat="1" applyFont="1" applyFill="1" applyBorder="1" applyAlignment="1">
      <alignment horizontal="center" vertical="top"/>
    </xf>
    <xf numFmtId="0" fontId="3" fillId="2" borderId="4" xfId="0" applyFont="1" applyFill="1" applyBorder="1" applyAlignment="1">
      <alignment horizontal="center" vertical="top" wrapText="1"/>
    </xf>
    <xf numFmtId="164" fontId="3" fillId="2" borderId="4" xfId="1" applyFont="1" applyFill="1" applyBorder="1" applyAlignment="1">
      <alignment horizontal="center" vertical="top" wrapText="1"/>
    </xf>
    <xf numFmtId="0" fontId="3" fillId="2" borderId="3" xfId="0" applyFont="1" applyFill="1" applyBorder="1" applyAlignment="1">
      <alignment horizontal="center" vertical="center"/>
    </xf>
    <xf numFmtId="2" fontId="7" fillId="2" borderId="3" xfId="0" applyNumberFormat="1" applyFont="1" applyFill="1" applyBorder="1" applyAlignment="1">
      <alignment horizontal="right" vertical="top" wrapText="1"/>
    </xf>
    <xf numFmtId="0" fontId="7" fillId="2" borderId="3" xfId="0" applyFont="1" applyFill="1" applyBorder="1" applyAlignment="1">
      <alignment horizontal="center" vertical="top" wrapText="1"/>
    </xf>
    <xf numFmtId="164" fontId="7" fillId="2" borderId="4" xfId="1" applyFont="1" applyFill="1" applyBorder="1" applyAlignment="1">
      <alignment horizontal="center" vertical="top" wrapText="1"/>
    </xf>
    <xf numFmtId="2" fontId="10" fillId="2" borderId="4"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0" fontId="3" fillId="2" borderId="3" xfId="0" applyFont="1" applyFill="1" applyBorder="1"/>
    <xf numFmtId="0" fontId="14" fillId="2" borderId="3" xfId="0" applyFont="1" applyFill="1" applyBorder="1" applyAlignment="1">
      <alignment horizontal="center" vertical="top" wrapText="1"/>
    </xf>
    <xf numFmtId="2" fontId="3" fillId="2" borderId="3" xfId="0" applyNumberFormat="1" applyFont="1" applyFill="1" applyBorder="1" applyAlignment="1">
      <alignment horizontal="left" vertical="top" wrapText="1"/>
    </xf>
    <xf numFmtId="2" fontId="3" fillId="2" borderId="3" xfId="0" applyNumberFormat="1" applyFont="1" applyFill="1" applyBorder="1" applyAlignment="1">
      <alignment horizontal="center" vertical="top" wrapText="1"/>
    </xf>
    <xf numFmtId="0" fontId="14" fillId="2" borderId="4" xfId="0" applyFont="1" applyFill="1" applyBorder="1" applyAlignment="1">
      <alignment horizontal="center" vertical="top" wrapText="1"/>
    </xf>
    <xf numFmtId="0" fontId="3" fillId="2" borderId="3" xfId="0" applyFont="1" applyFill="1" applyBorder="1" applyAlignment="1">
      <alignment horizontal="center" vertical="top"/>
    </xf>
    <xf numFmtId="1" fontId="14" fillId="2" borderId="3" xfId="0" applyNumberFormat="1" applyFont="1" applyFill="1" applyBorder="1" applyAlignment="1">
      <alignment horizontal="center" vertical="top" wrapText="1"/>
    </xf>
    <xf numFmtId="2" fontId="3" fillId="2" borderId="3" xfId="0" applyNumberFormat="1" applyFont="1" applyFill="1" applyBorder="1" applyAlignment="1">
      <alignment horizontal="left" vertical="top" wrapText="1"/>
    </xf>
    <xf numFmtId="2" fontId="14" fillId="2" borderId="3" xfId="0" applyNumberFormat="1" applyFont="1" applyFill="1" applyBorder="1" applyAlignment="1">
      <alignment horizontal="center" vertical="top" wrapText="1"/>
    </xf>
    <xf numFmtId="2" fontId="14" fillId="2" borderId="3" xfId="0" applyNumberFormat="1" applyFont="1" applyFill="1" applyBorder="1" applyAlignment="1">
      <alignment horizontal="left" vertical="top" wrapText="1"/>
    </xf>
    <xf numFmtId="2" fontId="3" fillId="2" borderId="7" xfId="0" applyNumberFormat="1" applyFont="1" applyFill="1" applyBorder="1" applyAlignment="1">
      <alignment horizontal="left" vertical="top" wrapText="1"/>
    </xf>
    <xf numFmtId="2" fontId="14" fillId="2" borderId="7" xfId="0" applyNumberFormat="1" applyFont="1" applyFill="1" applyBorder="1" applyAlignment="1">
      <alignment horizontal="center" vertical="top" wrapText="1"/>
    </xf>
    <xf numFmtId="2" fontId="14" fillId="2" borderId="7" xfId="0" applyNumberFormat="1" applyFont="1" applyFill="1" applyBorder="1" applyAlignment="1">
      <alignment horizontal="left" vertical="top" wrapText="1"/>
    </xf>
    <xf numFmtId="2" fontId="3" fillId="2" borderId="7" xfId="0" applyNumberFormat="1" applyFont="1" applyFill="1" applyBorder="1" applyAlignment="1">
      <alignment horizontal="center" vertical="top" wrapText="1"/>
    </xf>
    <xf numFmtId="2" fontId="3" fillId="2" borderId="8" xfId="0" applyNumberFormat="1" applyFont="1" applyFill="1" applyBorder="1" applyAlignment="1">
      <alignment horizontal="left" vertical="top" wrapText="1"/>
    </xf>
    <xf numFmtId="2" fontId="14" fillId="2" borderId="8" xfId="0" applyNumberFormat="1" applyFont="1" applyFill="1" applyBorder="1" applyAlignment="1">
      <alignment horizontal="center" vertical="top" wrapText="1"/>
    </xf>
    <xf numFmtId="2" fontId="14" fillId="2" borderId="8" xfId="0" applyNumberFormat="1" applyFont="1" applyFill="1" applyBorder="1" applyAlignment="1">
      <alignment horizontal="left" vertical="top" wrapText="1"/>
    </xf>
    <xf numFmtId="2" fontId="3" fillId="2" borderId="8" xfId="0" applyNumberFormat="1" applyFont="1" applyFill="1" applyBorder="1" applyAlignment="1">
      <alignment horizontal="center" vertical="top" wrapText="1"/>
    </xf>
    <xf numFmtId="1" fontId="14" fillId="2" borderId="3" xfId="0" applyNumberFormat="1" applyFont="1" applyFill="1" applyBorder="1" applyAlignment="1">
      <alignment horizontal="center" vertical="top" wrapText="1"/>
    </xf>
    <xf numFmtId="2" fontId="3" fillId="2" borderId="7" xfId="0" applyNumberFormat="1" applyFont="1" applyFill="1" applyBorder="1" applyAlignment="1">
      <alignment horizontal="left" vertical="top" wrapText="1"/>
    </xf>
    <xf numFmtId="2" fontId="14" fillId="2" borderId="7" xfId="0" applyNumberFormat="1" applyFont="1" applyFill="1" applyBorder="1" applyAlignment="1">
      <alignment horizontal="left" vertical="top" wrapText="1"/>
    </xf>
    <xf numFmtId="2" fontId="7" fillId="2" borderId="3" xfId="0" applyNumberFormat="1" applyFont="1" applyFill="1" applyBorder="1" applyAlignment="1">
      <alignment horizontal="center" vertical="top" wrapText="1"/>
    </xf>
    <xf numFmtId="165" fontId="7" fillId="2" borderId="4" xfId="1" applyNumberFormat="1" applyFont="1" applyFill="1" applyBorder="1" applyAlignment="1">
      <alignment horizontal="center" vertical="top" wrapText="1"/>
    </xf>
    <xf numFmtId="0" fontId="14" fillId="2" borderId="3" xfId="0" applyFont="1" applyFill="1" applyBorder="1" applyAlignment="1">
      <alignment horizontal="left" vertical="top" wrapText="1"/>
    </xf>
    <xf numFmtId="0" fontId="14" fillId="2" borderId="7" xfId="0" applyFont="1" applyFill="1" applyBorder="1" applyAlignment="1">
      <alignment horizontal="center" vertical="top" wrapText="1"/>
    </xf>
    <xf numFmtId="0" fontId="14" fillId="2" borderId="7" xfId="0" applyFont="1" applyFill="1" applyBorder="1" applyAlignment="1">
      <alignment horizontal="left" vertical="top" wrapText="1"/>
    </xf>
    <xf numFmtId="0" fontId="10" fillId="2" borderId="3" xfId="0" applyFont="1" applyFill="1" applyBorder="1" applyAlignment="1">
      <alignment horizontal="right" vertical="top" wrapText="1"/>
    </xf>
    <xf numFmtId="0" fontId="7" fillId="2" borderId="3" xfId="0" applyFont="1" applyFill="1" applyBorder="1" applyAlignment="1">
      <alignment horizontal="right" vertical="top"/>
    </xf>
    <xf numFmtId="0" fontId="3" fillId="2" borderId="3" xfId="0" applyFont="1" applyFill="1" applyBorder="1" applyAlignment="1">
      <alignment horizontal="center" vertical="top" wrapText="1"/>
    </xf>
    <xf numFmtId="164" fontId="3" fillId="2" borderId="4" xfId="1" applyFont="1" applyFill="1" applyBorder="1" applyAlignment="1">
      <alignment vertical="top" wrapText="1"/>
    </xf>
    <xf numFmtId="0" fontId="3" fillId="2" borderId="3" xfId="0" applyFont="1" applyFill="1" applyBorder="1" applyAlignment="1">
      <alignment horizontal="center" vertical="top" wrapText="1"/>
    </xf>
    <xf numFmtId="1" fontId="3" fillId="2" borderId="3" xfId="0" applyNumberFormat="1" applyFont="1" applyFill="1" applyBorder="1" applyAlignment="1">
      <alignment horizontal="center" vertical="top" wrapText="1"/>
    </xf>
    <xf numFmtId="0" fontId="3" fillId="2" borderId="7" xfId="0" applyFont="1" applyFill="1" applyBorder="1" applyAlignment="1">
      <alignment horizontal="left" vertical="top" wrapText="1"/>
    </xf>
    <xf numFmtId="0" fontId="3" fillId="2" borderId="7" xfId="0" applyFont="1" applyFill="1" applyBorder="1" applyAlignment="1">
      <alignment horizontal="center" vertical="top" wrapText="1"/>
    </xf>
    <xf numFmtId="1" fontId="3" fillId="2" borderId="4" xfId="0" applyNumberFormat="1" applyFont="1" applyFill="1" applyBorder="1" applyAlignment="1">
      <alignment horizontal="center" vertical="top" wrapText="1"/>
    </xf>
    <xf numFmtId="0" fontId="3" fillId="2" borderId="8" xfId="0" applyFont="1" applyFill="1" applyBorder="1" applyAlignment="1">
      <alignment horizontal="left" vertical="top" wrapText="1"/>
    </xf>
    <xf numFmtId="0" fontId="3" fillId="2" borderId="8" xfId="0" applyFont="1" applyFill="1" applyBorder="1" applyAlignment="1">
      <alignment horizontal="center" vertical="top" wrapText="1"/>
    </xf>
    <xf numFmtId="0" fontId="14" fillId="2" borderId="3" xfId="0" applyFont="1" applyFill="1" applyBorder="1" applyAlignment="1">
      <alignment horizontal="left" vertical="top" wrapText="1"/>
    </xf>
    <xf numFmtId="0" fontId="14" fillId="2" borderId="3" xfId="0" applyFont="1" applyFill="1" applyBorder="1" applyAlignment="1">
      <alignment horizontal="center" vertical="top" wrapText="1"/>
    </xf>
    <xf numFmtId="0" fontId="14" fillId="2" borderId="7" xfId="0" applyFont="1" applyFill="1" applyBorder="1" applyAlignment="1">
      <alignment horizontal="center" vertical="top" wrapText="1"/>
    </xf>
    <xf numFmtId="0" fontId="14" fillId="2" borderId="7" xfId="0" applyFont="1" applyFill="1" applyBorder="1" applyAlignment="1">
      <alignment horizontal="left" vertical="top" wrapText="1"/>
    </xf>
    <xf numFmtId="0" fontId="14" fillId="2" borderId="8" xfId="0" applyFont="1" applyFill="1" applyBorder="1" applyAlignment="1">
      <alignment horizontal="center" vertical="top" wrapText="1"/>
    </xf>
    <xf numFmtId="0" fontId="14" fillId="2" borderId="8" xfId="0" applyFont="1" applyFill="1" applyBorder="1" applyAlignment="1">
      <alignment horizontal="left" vertical="top" wrapText="1"/>
    </xf>
    <xf numFmtId="0" fontId="14" fillId="2" borderId="7" xfId="0" applyFont="1" applyFill="1" applyBorder="1" applyAlignment="1">
      <alignment vertical="top" wrapText="1"/>
    </xf>
    <xf numFmtId="1" fontId="10" fillId="2" borderId="3" xfId="0" applyNumberFormat="1" applyFont="1" applyFill="1" applyBorder="1" applyAlignment="1">
      <alignment horizontal="center" vertical="top" wrapText="1"/>
    </xf>
    <xf numFmtId="166" fontId="10" fillId="2" borderId="3" xfId="0" applyNumberFormat="1" applyFont="1" applyFill="1" applyBorder="1" applyAlignment="1">
      <alignment horizontal="center" vertical="top" wrapText="1"/>
    </xf>
    <xf numFmtId="167" fontId="14" fillId="2" borderId="3" xfId="1" applyNumberFormat="1" applyFont="1" applyFill="1" applyBorder="1" applyAlignment="1">
      <alignment horizontal="center" vertical="top"/>
    </xf>
    <xf numFmtId="0" fontId="10" fillId="2" borderId="3" xfId="0" applyFont="1" applyFill="1" applyBorder="1" applyAlignment="1">
      <alignment horizontal="center" vertical="top" wrapText="1"/>
    </xf>
    <xf numFmtId="164" fontId="10" fillId="2" borderId="4" xfId="1" applyFont="1" applyFill="1" applyBorder="1" applyAlignment="1">
      <alignment horizontal="center" vertical="top" wrapText="1"/>
    </xf>
    <xf numFmtId="0" fontId="3" fillId="2" borderId="3" xfId="0" applyFont="1" applyFill="1" applyBorder="1" applyAlignment="1">
      <alignment horizontal="left" vertical="top"/>
    </xf>
    <xf numFmtId="0" fontId="14" fillId="3" borderId="8" xfId="5" applyFont="1" applyFill="1" applyBorder="1" applyAlignment="1">
      <alignment horizontal="center" vertical="center" wrapText="1"/>
    </xf>
    <xf numFmtId="0" fontId="16" fillId="2" borderId="3" xfId="0" applyFont="1" applyFill="1" applyBorder="1" applyAlignment="1">
      <alignment vertical="center" wrapText="1"/>
    </xf>
    <xf numFmtId="0" fontId="16" fillId="2" borderId="3" xfId="0" applyFont="1" applyFill="1" applyBorder="1" applyAlignment="1">
      <alignment vertical="top" wrapText="1"/>
    </xf>
    <xf numFmtId="0" fontId="14" fillId="2" borderId="3" xfId="5" applyFont="1" applyFill="1" applyBorder="1" applyAlignment="1">
      <alignment horizontal="center" vertical="top" wrapText="1"/>
    </xf>
    <xf numFmtId="167" fontId="16" fillId="2" borderId="3" xfId="6" applyNumberFormat="1" applyFont="1" applyFill="1" applyBorder="1" applyAlignment="1">
      <alignment vertical="top"/>
    </xf>
    <xf numFmtId="0" fontId="16" fillId="2" borderId="3" xfId="0" applyFont="1" applyFill="1" applyBorder="1" applyAlignment="1">
      <alignment horizontal="left" vertical="center" wrapText="1"/>
    </xf>
    <xf numFmtId="0" fontId="14" fillId="2" borderId="3" xfId="0" applyFont="1" applyFill="1" applyBorder="1" applyAlignment="1">
      <alignment vertical="top" wrapText="1"/>
    </xf>
    <xf numFmtId="0" fontId="3" fillId="2" borderId="7" xfId="0" applyFont="1" applyFill="1" applyBorder="1" applyAlignment="1">
      <alignment vertical="top" wrapText="1"/>
    </xf>
    <xf numFmtId="0" fontId="3" fillId="2" borderId="3" xfId="0" applyFont="1" applyFill="1" applyBorder="1" applyAlignment="1">
      <alignment vertical="top" wrapText="1"/>
    </xf>
    <xf numFmtId="4" fontId="14" fillId="2" borderId="3" xfId="4" applyNumberFormat="1" applyFont="1" applyFill="1" applyBorder="1" applyAlignment="1">
      <alignment vertical="top"/>
    </xf>
    <xf numFmtId="164" fontId="3" fillId="2" borderId="3" xfId="1" applyFont="1" applyFill="1" applyBorder="1" applyAlignment="1">
      <alignment vertical="top" wrapText="1"/>
    </xf>
    <xf numFmtId="0" fontId="3" fillId="2" borderId="3" xfId="0" applyFont="1" applyFill="1" applyBorder="1" applyAlignment="1">
      <alignment vertical="top"/>
    </xf>
    <xf numFmtId="0" fontId="3" fillId="2" borderId="8" xfId="0" applyFont="1" applyFill="1" applyBorder="1" applyAlignment="1">
      <alignment vertical="top" wrapText="1"/>
    </xf>
    <xf numFmtId="0" fontId="10" fillId="2" borderId="4" xfId="0" applyFont="1" applyFill="1" applyBorder="1" applyAlignment="1">
      <alignment horizontal="center" vertical="top" wrapText="1"/>
    </xf>
    <xf numFmtId="0" fontId="10" fillId="2" borderId="6" xfId="0" applyFont="1" applyFill="1" applyBorder="1" applyAlignment="1">
      <alignment horizontal="center" vertical="top" wrapText="1"/>
    </xf>
    <xf numFmtId="164" fontId="7" fillId="2" borderId="3" xfId="1" applyFont="1" applyFill="1" applyBorder="1" applyAlignment="1">
      <alignment horizontal="center" vertical="top" wrapText="1"/>
    </xf>
    <xf numFmtId="164" fontId="14" fillId="2" borderId="4" xfId="1" applyFont="1" applyFill="1" applyBorder="1" applyAlignment="1">
      <alignment horizontal="center" vertical="top" wrapText="1"/>
    </xf>
    <xf numFmtId="166" fontId="7" fillId="2" borderId="3" xfId="0" applyNumberFormat="1"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4" xfId="0" applyFont="1" applyFill="1" applyBorder="1" applyAlignment="1">
      <alignment horizontal="right" vertical="top" wrapText="1"/>
    </xf>
    <xf numFmtId="0" fontId="17" fillId="2" borderId="3" xfId="0" applyFont="1" applyFill="1" applyBorder="1" applyAlignment="1">
      <alignment vertical="top"/>
    </xf>
    <xf numFmtId="0" fontId="18" fillId="2" borderId="3" xfId="0" applyFont="1" applyFill="1" applyBorder="1" applyAlignment="1">
      <alignment vertical="top"/>
    </xf>
    <xf numFmtId="0" fontId="19" fillId="2" borderId="3" xfId="0" applyFont="1" applyFill="1" applyBorder="1" applyAlignment="1">
      <alignment vertical="top" wrapText="1"/>
    </xf>
    <xf numFmtId="0" fontId="20" fillId="4" borderId="3" xfId="0" applyFont="1" applyFill="1" applyBorder="1" applyAlignment="1">
      <alignment horizontal="left" vertical="top" wrapText="1"/>
    </xf>
    <xf numFmtId="0" fontId="19" fillId="2" borderId="3" xfId="0" applyFont="1" applyFill="1" applyBorder="1" applyAlignment="1">
      <alignment vertical="top"/>
    </xf>
    <xf numFmtId="0" fontId="7" fillId="2" borderId="3" xfId="0" applyFont="1" applyFill="1" applyBorder="1" applyAlignment="1">
      <alignment horizontal="right" vertical="top"/>
    </xf>
    <xf numFmtId="0" fontId="17" fillId="2" borderId="5" xfId="0" applyFont="1" applyFill="1" applyBorder="1" applyAlignment="1">
      <alignment vertical="top"/>
    </xf>
    <xf numFmtId="0" fontId="19" fillId="2" borderId="5" xfId="0" applyFont="1" applyFill="1" applyBorder="1" applyAlignment="1">
      <alignment vertical="top"/>
    </xf>
    <xf numFmtId="0" fontId="19" fillId="2" borderId="5" xfId="0" applyFont="1" applyFill="1" applyBorder="1" applyAlignment="1">
      <alignment vertical="top" wrapText="1"/>
    </xf>
    <xf numFmtId="0" fontId="20" fillId="4" borderId="5" xfId="0" applyFont="1" applyFill="1" applyBorder="1" applyAlignment="1">
      <alignment horizontal="left" vertical="top" wrapText="1"/>
    </xf>
    <xf numFmtId="0" fontId="8" fillId="2" borderId="4" xfId="0" applyFont="1" applyFill="1" applyBorder="1" applyAlignment="1">
      <alignment horizontal="right" vertical="top"/>
    </xf>
    <xf numFmtId="0" fontId="8" fillId="2" borderId="6" xfId="0" applyFont="1" applyFill="1" applyBorder="1" applyAlignment="1">
      <alignment horizontal="right" vertical="top"/>
    </xf>
    <xf numFmtId="2" fontId="3" fillId="2" borderId="9" xfId="0" applyNumberFormat="1" applyFont="1" applyFill="1" applyBorder="1" applyAlignment="1">
      <alignment horizontal="left" vertical="top" wrapText="1"/>
    </xf>
    <xf numFmtId="2" fontId="14" fillId="2" borderId="9" xfId="0" applyNumberFormat="1" applyFont="1" applyFill="1" applyBorder="1" applyAlignment="1">
      <alignment horizontal="center" vertical="top" wrapText="1"/>
    </xf>
    <xf numFmtId="2" fontId="14" fillId="2" borderId="9" xfId="0" applyNumberFormat="1" applyFont="1" applyFill="1" applyBorder="1" applyAlignment="1">
      <alignment horizontal="left" vertical="top" wrapText="1"/>
    </xf>
    <xf numFmtId="2" fontId="3" fillId="2" borderId="9" xfId="0" applyNumberFormat="1" applyFont="1" applyFill="1" applyBorder="1" applyAlignment="1">
      <alignment horizontal="center" vertical="top" wrapText="1"/>
    </xf>
    <xf numFmtId="2" fontId="14" fillId="2" borderId="3" xfId="0" applyNumberFormat="1" applyFont="1" applyFill="1" applyBorder="1" applyAlignment="1">
      <alignment horizontal="center" vertical="top" wrapText="1"/>
    </xf>
    <xf numFmtId="2" fontId="14" fillId="2" borderId="3" xfId="0" applyNumberFormat="1" applyFont="1" applyFill="1" applyBorder="1" applyAlignment="1">
      <alignment horizontal="left" vertical="top" wrapText="1"/>
    </xf>
    <xf numFmtId="2" fontId="3" fillId="2" borderId="3" xfId="0" applyNumberFormat="1" applyFont="1" applyFill="1" applyBorder="1" applyAlignment="1">
      <alignment horizontal="center" vertical="top" wrapText="1"/>
    </xf>
    <xf numFmtId="1" fontId="7" fillId="2" borderId="3" xfId="0" applyNumberFormat="1" applyFont="1" applyFill="1" applyBorder="1" applyAlignment="1">
      <alignment horizontal="center" vertical="top"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167" fontId="3" fillId="2" borderId="3" xfId="1" applyNumberFormat="1" applyFont="1" applyFill="1" applyBorder="1" applyAlignment="1">
      <alignment horizontal="center" vertical="top"/>
    </xf>
    <xf numFmtId="2" fontId="7" fillId="2" borderId="4" xfId="0" applyNumberFormat="1" applyFont="1" applyFill="1" applyBorder="1" applyAlignment="1">
      <alignment horizontal="center" vertical="top"/>
    </xf>
    <xf numFmtId="2" fontId="7" fillId="2" borderId="5" xfId="0" applyNumberFormat="1" applyFont="1" applyFill="1" applyBorder="1" applyAlignment="1">
      <alignment horizontal="center" vertical="top"/>
    </xf>
    <xf numFmtId="0" fontId="7" fillId="2" borderId="4" xfId="0" applyFont="1" applyFill="1" applyBorder="1" applyAlignment="1">
      <alignment horizontal="center" vertical="top" wrapText="1"/>
    </xf>
    <xf numFmtId="0" fontId="10" fillId="2" borderId="3" xfId="0" applyFont="1" applyFill="1" applyBorder="1" applyAlignment="1">
      <alignment horizontal="right" vertical="top"/>
    </xf>
    <xf numFmtId="1" fontId="7" fillId="2" borderId="3" xfId="0" applyNumberFormat="1" applyFont="1" applyFill="1" applyBorder="1" applyAlignment="1">
      <alignment horizontal="center" vertical="top"/>
    </xf>
    <xf numFmtId="1" fontId="3" fillId="2" borderId="0" xfId="0" applyNumberFormat="1" applyFont="1" applyFill="1" applyAlignment="1">
      <alignment horizontal="center" vertical="top"/>
    </xf>
    <xf numFmtId="164" fontId="3" fillId="2" borderId="0" xfId="1" applyFont="1" applyFill="1" applyAlignment="1">
      <alignment horizontal="center" vertical="top"/>
    </xf>
    <xf numFmtId="2" fontId="3" fillId="2" borderId="0" xfId="0" applyNumberFormat="1" applyFont="1" applyFill="1"/>
    <xf numFmtId="168" fontId="7" fillId="2" borderId="0" xfId="0" applyNumberFormat="1" applyFont="1" applyFill="1" applyAlignment="1">
      <alignment horizontal="center" vertical="top"/>
    </xf>
    <xf numFmtId="3" fontId="3" fillId="2" borderId="0" xfId="0" applyNumberFormat="1" applyFont="1" applyFill="1" applyAlignment="1">
      <alignment horizontal="center" vertical="top"/>
    </xf>
    <xf numFmtId="168" fontId="3" fillId="2" borderId="0" xfId="0" applyNumberFormat="1" applyFont="1" applyFill="1" applyAlignment="1">
      <alignment horizontal="center" vertical="top"/>
    </xf>
    <xf numFmtId="0" fontId="9" fillId="2" borderId="4" xfId="3" applyFont="1" applyFill="1" applyBorder="1" applyAlignment="1">
      <alignment horizontal="center" vertical="center" wrapText="1"/>
    </xf>
    <xf numFmtId="0" fontId="14" fillId="2" borderId="3" xfId="0" applyFont="1" applyFill="1" applyBorder="1" applyAlignment="1">
      <alignment horizontal="center" vertical="top"/>
    </xf>
    <xf numFmtId="170" fontId="3" fillId="2" borderId="4" xfId="1" applyNumberFormat="1" applyFont="1" applyFill="1" applyBorder="1" applyAlignment="1">
      <alignment horizontal="left" vertical="top" wrapText="1"/>
    </xf>
    <xf numFmtId="172" fontId="7" fillId="2" borderId="4" xfId="1" applyNumberFormat="1" applyFont="1" applyFill="1" applyBorder="1" applyAlignment="1">
      <alignment horizontal="right" vertical="top" wrapText="1"/>
    </xf>
    <xf numFmtId="170" fontId="7" fillId="2" borderId="4" xfId="1" applyNumberFormat="1" applyFont="1" applyFill="1" applyBorder="1" applyAlignment="1">
      <alignment horizontal="center" vertical="top" wrapText="1"/>
    </xf>
    <xf numFmtId="170" fontId="10" fillId="2" borderId="4" xfId="1" applyNumberFormat="1" applyFont="1" applyFill="1" applyBorder="1" applyAlignment="1">
      <alignment horizontal="center" vertical="top" wrapText="1"/>
    </xf>
    <xf numFmtId="0" fontId="7" fillId="2" borderId="3" xfId="0" applyFont="1" applyFill="1" applyBorder="1" applyAlignment="1">
      <alignment horizontal="right" vertical="top" wrapText="1"/>
    </xf>
    <xf numFmtId="172" fontId="10" fillId="2" borderId="4" xfId="1" applyNumberFormat="1" applyFont="1" applyFill="1" applyBorder="1" applyAlignment="1">
      <alignment horizontal="right" vertical="top" wrapText="1"/>
    </xf>
    <xf numFmtId="0" fontId="9" fillId="2" borderId="3" xfId="3" applyFont="1" applyFill="1" applyBorder="1" applyAlignment="1">
      <alignment horizontal="right" vertical="center" wrapText="1"/>
    </xf>
  </cellXfs>
  <cellStyles count="8">
    <cellStyle name="Обычный" xfId="0" builtinId="0"/>
    <cellStyle name="Обычный 11" xfId="5"/>
    <cellStyle name="Обычный 2 10" xfId="3"/>
    <cellStyle name="Обычный 2 11" xfId="2"/>
    <cellStyle name="Обычный 3 5" xfId="4"/>
    <cellStyle name="Финансовый" xfId="1" builtinId="3"/>
    <cellStyle name="Финансовый 2 5" xfId="7"/>
    <cellStyle name="Финансовый 3 4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
  <sheetViews>
    <sheetView tabSelected="1" view="pageBreakPreview" zoomScale="80" zoomScaleNormal="70" zoomScaleSheetLayoutView="80" workbookViewId="0">
      <selection activeCell="J102" sqref="J102"/>
    </sheetView>
  </sheetViews>
  <sheetFormatPr defaultRowHeight="15.75" x14ac:dyDescent="0.25"/>
  <cols>
    <col min="1" max="1" width="8.42578125" style="1" customWidth="1"/>
    <col min="2" max="2" width="41.7109375" style="2" customWidth="1"/>
    <col min="3" max="3" width="17.28515625" style="1" customWidth="1"/>
    <col min="4" max="4" width="49" style="2" customWidth="1"/>
    <col min="5" max="5" width="18.42578125" style="3" customWidth="1"/>
    <col min="6" max="6" width="46.5703125" style="4" customWidth="1"/>
    <col min="7" max="7" width="17" style="1" hidden="1" customWidth="1"/>
    <col min="8" max="8" width="16.85546875" style="1" hidden="1" customWidth="1"/>
    <col min="9" max="9" width="21.140625" style="1" hidden="1" customWidth="1"/>
    <col min="10" max="10" width="29.5703125" style="6" customWidth="1"/>
    <col min="11" max="11" width="19" style="6" bestFit="1" customWidth="1"/>
    <col min="12" max="16384" width="9.140625" style="6"/>
  </cols>
  <sheetData>
    <row r="1" spans="1:11" ht="32.25" customHeight="1" x14ac:dyDescent="0.25">
      <c r="G1" s="5"/>
      <c r="H1" s="5"/>
      <c r="I1" s="5"/>
      <c r="J1" s="5"/>
    </row>
    <row r="2" spans="1:11" ht="38.25" customHeight="1" x14ac:dyDescent="0.25">
      <c r="A2" s="7" t="s">
        <v>0</v>
      </c>
      <c r="B2" s="7"/>
      <c r="C2" s="7"/>
      <c r="D2" s="7"/>
      <c r="E2" s="7"/>
      <c r="F2" s="7"/>
      <c r="G2" s="7"/>
      <c r="H2" s="7"/>
      <c r="I2" s="7"/>
    </row>
    <row r="3" spans="1:11" ht="31.5" customHeight="1" x14ac:dyDescent="0.25">
      <c r="A3" s="8" t="s">
        <v>1</v>
      </c>
      <c r="B3" s="8"/>
      <c r="C3" s="8"/>
      <c r="D3" s="8"/>
      <c r="E3" s="8"/>
      <c r="F3" s="8"/>
      <c r="G3" s="8"/>
      <c r="H3" s="8"/>
      <c r="I3" s="8"/>
    </row>
    <row r="4" spans="1:11" ht="54" customHeight="1" x14ac:dyDescent="0.25">
      <c r="A4" s="9" t="s">
        <v>2</v>
      </c>
      <c r="B4" s="10" t="s">
        <v>3</v>
      </c>
      <c r="C4" s="10" t="s">
        <v>4</v>
      </c>
      <c r="D4" s="10" t="s">
        <v>5</v>
      </c>
      <c r="E4" s="10" t="s">
        <v>6</v>
      </c>
      <c r="F4" s="10" t="s">
        <v>7</v>
      </c>
      <c r="G4" s="11" t="s">
        <v>8</v>
      </c>
      <c r="H4" s="12"/>
      <c r="I4" s="13"/>
      <c r="J4" s="157" t="s">
        <v>9</v>
      </c>
    </row>
    <row r="5" spans="1:11" ht="158.25" customHeight="1" x14ac:dyDescent="0.25">
      <c r="A5" s="14"/>
      <c r="B5" s="10"/>
      <c r="C5" s="10"/>
      <c r="D5" s="10"/>
      <c r="E5" s="10"/>
      <c r="F5" s="10"/>
      <c r="G5" s="15" t="s">
        <v>10</v>
      </c>
      <c r="H5" s="16" t="s">
        <v>11</v>
      </c>
      <c r="I5" s="17" t="s">
        <v>12</v>
      </c>
      <c r="J5" s="16" t="s">
        <v>11</v>
      </c>
    </row>
    <row r="6" spans="1:11" ht="26.25" customHeight="1" x14ac:dyDescent="0.25">
      <c r="A6" s="18" t="s">
        <v>13</v>
      </c>
      <c r="B6" s="18"/>
      <c r="C6" s="18"/>
      <c r="D6" s="18"/>
      <c r="E6" s="18"/>
      <c r="F6" s="18"/>
      <c r="G6" s="18"/>
      <c r="H6" s="18"/>
      <c r="I6" s="18"/>
      <c r="J6" s="18"/>
    </row>
    <row r="7" spans="1:11" ht="158.25" customHeight="1" x14ac:dyDescent="0.25">
      <c r="A7" s="27">
        <v>5</v>
      </c>
      <c r="B7" s="19" t="s">
        <v>14</v>
      </c>
      <c r="C7" s="20" t="s">
        <v>15</v>
      </c>
      <c r="D7" s="21" t="s">
        <v>16</v>
      </c>
      <c r="E7" s="22" t="s">
        <v>17</v>
      </c>
      <c r="F7" s="21" t="s">
        <v>18</v>
      </c>
      <c r="G7" s="23"/>
      <c r="H7" s="24">
        <v>0</v>
      </c>
      <c r="I7" s="25"/>
      <c r="J7" s="24">
        <v>9</v>
      </c>
      <c r="K7" s="26"/>
    </row>
    <row r="8" spans="1:11" ht="28.5" customHeight="1" x14ac:dyDescent="0.25">
      <c r="A8" s="27"/>
      <c r="B8" s="28"/>
      <c r="C8" s="29"/>
      <c r="D8" s="30"/>
      <c r="E8" s="31"/>
      <c r="F8" s="32" t="s">
        <v>19</v>
      </c>
      <c r="G8" s="33"/>
      <c r="H8" s="16">
        <f>SUM(H7)</f>
        <v>0</v>
      </c>
      <c r="I8" s="16">
        <f>SUM(I7)</f>
        <v>0</v>
      </c>
      <c r="J8" s="165">
        <f t="shared" ref="J8" si="0">SUM(J7)</f>
        <v>9</v>
      </c>
    </row>
    <row r="9" spans="1:11" s="37" customFormat="1" ht="20.25" customHeight="1" x14ac:dyDescent="0.25">
      <c r="A9" s="34" t="s">
        <v>20</v>
      </c>
      <c r="B9" s="35"/>
      <c r="C9" s="35"/>
      <c r="D9" s="35"/>
      <c r="E9" s="35"/>
      <c r="F9" s="35"/>
      <c r="G9" s="35"/>
      <c r="H9" s="35"/>
      <c r="I9" s="35"/>
      <c r="J9" s="36"/>
    </row>
    <row r="10" spans="1:11" s="37" customFormat="1" ht="222" customHeight="1" x14ac:dyDescent="0.25">
      <c r="A10" s="38">
        <v>6</v>
      </c>
      <c r="B10" s="39" t="s">
        <v>21</v>
      </c>
      <c r="C10" s="40" t="s">
        <v>22</v>
      </c>
      <c r="D10" s="41" t="s">
        <v>23</v>
      </c>
      <c r="E10" s="42" t="s">
        <v>17</v>
      </c>
      <c r="F10" s="43" t="s">
        <v>24</v>
      </c>
      <c r="G10" s="44">
        <v>199732</v>
      </c>
      <c r="H10" s="45">
        <v>16</v>
      </c>
      <c r="I10" s="46">
        <f>H10*G10</f>
        <v>3195712</v>
      </c>
      <c r="J10" s="47">
        <v>52</v>
      </c>
      <c r="K10" s="26"/>
    </row>
    <row r="11" spans="1:11" s="37" customFormat="1" ht="20.25" customHeight="1" x14ac:dyDescent="0.25">
      <c r="A11" s="48" t="s">
        <v>25</v>
      </c>
      <c r="B11" s="48"/>
      <c r="C11" s="48"/>
      <c r="D11" s="48"/>
      <c r="E11" s="48"/>
      <c r="F11" s="48"/>
      <c r="G11" s="48"/>
      <c r="H11" s="49">
        <f>H10</f>
        <v>16</v>
      </c>
      <c r="I11" s="50">
        <f>I10</f>
        <v>3195712</v>
      </c>
      <c r="J11" s="161">
        <f t="shared" ref="J11" si="1">J10</f>
        <v>52</v>
      </c>
    </row>
    <row r="12" spans="1:11" ht="25.5" customHeight="1" x14ac:dyDescent="0.25">
      <c r="A12" s="51" t="s">
        <v>26</v>
      </c>
      <c r="B12" s="52"/>
      <c r="C12" s="52"/>
      <c r="D12" s="52"/>
      <c r="E12" s="52"/>
      <c r="F12" s="52"/>
      <c r="G12" s="52"/>
      <c r="H12" s="52"/>
      <c r="I12" s="52"/>
      <c r="J12" s="53"/>
    </row>
    <row r="13" spans="1:11" ht="345.75" customHeight="1" x14ac:dyDescent="0.25">
      <c r="A13" s="54">
        <v>10</v>
      </c>
      <c r="B13" s="55" t="s">
        <v>27</v>
      </c>
      <c r="C13" s="56" t="s">
        <v>28</v>
      </c>
      <c r="D13" s="55" t="s">
        <v>29</v>
      </c>
      <c r="E13" s="56" t="s">
        <v>30</v>
      </c>
      <c r="F13" s="55" t="s">
        <v>31</v>
      </c>
      <c r="G13" s="44">
        <v>732178</v>
      </c>
      <c r="H13" s="57">
        <v>2</v>
      </c>
      <c r="I13" s="46">
        <f>H13*G13</f>
        <v>1464356</v>
      </c>
      <c r="J13" s="58">
        <v>5</v>
      </c>
      <c r="K13" s="26"/>
    </row>
    <row r="14" spans="1:11" s="37" customFormat="1" x14ac:dyDescent="0.25">
      <c r="A14" s="48" t="s">
        <v>25</v>
      </c>
      <c r="B14" s="48"/>
      <c r="C14" s="48"/>
      <c r="D14" s="48"/>
      <c r="E14" s="48"/>
      <c r="F14" s="48"/>
      <c r="G14" s="48"/>
      <c r="H14" s="49">
        <f>H13</f>
        <v>2</v>
      </c>
      <c r="I14" s="50">
        <f>I13</f>
        <v>1464356</v>
      </c>
      <c r="J14" s="161">
        <f t="shared" ref="J14" si="2">J13</f>
        <v>5</v>
      </c>
    </row>
    <row r="15" spans="1:11" ht="24" customHeight="1" x14ac:dyDescent="0.25">
      <c r="A15" s="34" t="s">
        <v>32</v>
      </c>
      <c r="B15" s="35"/>
      <c r="C15" s="35"/>
      <c r="D15" s="35"/>
      <c r="E15" s="35"/>
      <c r="F15" s="35"/>
      <c r="G15" s="35"/>
      <c r="H15" s="35"/>
      <c r="I15" s="35"/>
      <c r="J15" s="53"/>
    </row>
    <row r="16" spans="1:11" ht="97.5" customHeight="1" x14ac:dyDescent="0.25">
      <c r="A16" s="59">
        <v>12</v>
      </c>
      <c r="B16" s="60" t="s">
        <v>33</v>
      </c>
      <c r="C16" s="61" t="s">
        <v>34</v>
      </c>
      <c r="D16" s="62" t="s">
        <v>35</v>
      </c>
      <c r="E16" s="56" t="s">
        <v>36</v>
      </c>
      <c r="F16" s="55" t="s">
        <v>37</v>
      </c>
      <c r="G16" s="44">
        <v>214238</v>
      </c>
      <c r="H16" s="58">
        <v>60</v>
      </c>
      <c r="I16" s="46">
        <f t="shared" ref="I16:I26" si="3">H16*G16</f>
        <v>12854280</v>
      </c>
      <c r="J16" s="58">
        <v>60</v>
      </c>
      <c r="K16" s="26"/>
    </row>
    <row r="17" spans="1:11" ht="82.5" customHeight="1" x14ac:dyDescent="0.25">
      <c r="A17" s="59"/>
      <c r="B17" s="60"/>
      <c r="C17" s="61" t="s">
        <v>38</v>
      </c>
      <c r="D17" s="62" t="s">
        <v>39</v>
      </c>
      <c r="E17" s="56" t="s">
        <v>36</v>
      </c>
      <c r="F17" s="55" t="s">
        <v>37</v>
      </c>
      <c r="G17" s="44">
        <v>214238</v>
      </c>
      <c r="H17" s="58">
        <v>8</v>
      </c>
      <c r="I17" s="46">
        <f t="shared" si="3"/>
        <v>1713904</v>
      </c>
      <c r="J17" s="58">
        <v>10</v>
      </c>
      <c r="K17" s="26"/>
    </row>
    <row r="18" spans="1:11" ht="117" customHeight="1" x14ac:dyDescent="0.25">
      <c r="A18" s="59"/>
      <c r="B18" s="55" t="s">
        <v>40</v>
      </c>
      <c r="C18" s="61" t="s">
        <v>41</v>
      </c>
      <c r="D18" s="62" t="s">
        <v>42</v>
      </c>
      <c r="E18" s="56" t="s">
        <v>36</v>
      </c>
      <c r="F18" s="55" t="s">
        <v>43</v>
      </c>
      <c r="G18" s="44">
        <v>214238</v>
      </c>
      <c r="H18" s="58">
        <v>25</v>
      </c>
      <c r="I18" s="46">
        <f t="shared" si="3"/>
        <v>5355950</v>
      </c>
      <c r="J18" s="58">
        <v>25</v>
      </c>
      <c r="K18" s="26"/>
    </row>
    <row r="19" spans="1:11" ht="192" customHeight="1" x14ac:dyDescent="0.25">
      <c r="A19" s="59"/>
      <c r="B19" s="55" t="s">
        <v>44</v>
      </c>
      <c r="C19" s="61" t="s">
        <v>45</v>
      </c>
      <c r="D19" s="62" t="s">
        <v>46</v>
      </c>
      <c r="E19" s="56" t="s">
        <v>36</v>
      </c>
      <c r="F19" s="55" t="s">
        <v>47</v>
      </c>
      <c r="G19" s="44">
        <v>214238</v>
      </c>
      <c r="H19" s="58">
        <v>10</v>
      </c>
      <c r="I19" s="46">
        <f t="shared" si="3"/>
        <v>2142380</v>
      </c>
      <c r="J19" s="58">
        <v>10</v>
      </c>
      <c r="K19" s="26"/>
    </row>
    <row r="20" spans="1:11" ht="48" customHeight="1" x14ac:dyDescent="0.25">
      <c r="A20" s="59"/>
      <c r="B20" s="63" t="s">
        <v>48</v>
      </c>
      <c r="C20" s="64" t="s">
        <v>49</v>
      </c>
      <c r="D20" s="65" t="s">
        <v>50</v>
      </c>
      <c r="E20" s="66" t="s">
        <v>36</v>
      </c>
      <c r="F20" s="55" t="s">
        <v>51</v>
      </c>
      <c r="G20" s="44">
        <v>214238</v>
      </c>
      <c r="H20" s="58">
        <v>9</v>
      </c>
      <c r="I20" s="46">
        <f t="shared" si="3"/>
        <v>1928142</v>
      </c>
      <c r="J20" s="58">
        <v>15</v>
      </c>
      <c r="K20" s="26"/>
    </row>
    <row r="21" spans="1:11" ht="34.5" customHeight="1" x14ac:dyDescent="0.25">
      <c r="A21" s="59"/>
      <c r="B21" s="67"/>
      <c r="C21" s="68"/>
      <c r="D21" s="69"/>
      <c r="E21" s="70"/>
      <c r="F21" s="55" t="s">
        <v>52</v>
      </c>
      <c r="G21" s="44">
        <v>214238</v>
      </c>
      <c r="H21" s="58">
        <v>3</v>
      </c>
      <c r="I21" s="46">
        <f t="shared" si="3"/>
        <v>642714</v>
      </c>
      <c r="J21" s="58">
        <v>10</v>
      </c>
      <c r="K21" s="26"/>
    </row>
    <row r="22" spans="1:11" ht="63" x14ac:dyDescent="0.25">
      <c r="A22" s="59"/>
      <c r="B22" s="55" t="s">
        <v>53</v>
      </c>
      <c r="C22" s="61" t="s">
        <v>54</v>
      </c>
      <c r="D22" s="62" t="s">
        <v>55</v>
      </c>
      <c r="E22" s="56" t="s">
        <v>36</v>
      </c>
      <c r="F22" s="55" t="s">
        <v>56</v>
      </c>
      <c r="G22" s="44">
        <v>214238</v>
      </c>
      <c r="H22" s="58">
        <v>375</v>
      </c>
      <c r="I22" s="46">
        <f t="shared" si="3"/>
        <v>80339250</v>
      </c>
      <c r="J22" s="58">
        <f>250+150</f>
        <v>400</v>
      </c>
      <c r="K22" s="26"/>
    </row>
    <row r="23" spans="1:11" ht="134.25" customHeight="1" x14ac:dyDescent="0.25">
      <c r="A23" s="59"/>
      <c r="B23" s="55" t="s">
        <v>57</v>
      </c>
      <c r="C23" s="61" t="s">
        <v>58</v>
      </c>
      <c r="D23" s="62" t="s">
        <v>59</v>
      </c>
      <c r="E23" s="56" t="s">
        <v>36</v>
      </c>
      <c r="F23" s="55" t="s">
        <v>60</v>
      </c>
      <c r="G23" s="44">
        <v>214238</v>
      </c>
      <c r="H23" s="58">
        <v>28</v>
      </c>
      <c r="I23" s="46">
        <f t="shared" si="3"/>
        <v>5998664</v>
      </c>
      <c r="J23" s="58">
        <f>20+10</f>
        <v>30</v>
      </c>
      <c r="K23" s="26"/>
    </row>
    <row r="24" spans="1:11" ht="140.25" customHeight="1" x14ac:dyDescent="0.25">
      <c r="A24" s="71">
        <v>14</v>
      </c>
      <c r="B24" s="55" t="s">
        <v>61</v>
      </c>
      <c r="C24" s="40" t="s">
        <v>62</v>
      </c>
      <c r="D24" s="40" t="s">
        <v>63</v>
      </c>
      <c r="E24" s="42" t="s">
        <v>36</v>
      </c>
      <c r="F24" s="72" t="s">
        <v>64</v>
      </c>
      <c r="G24" s="44">
        <v>207526</v>
      </c>
      <c r="H24" s="58">
        <v>28</v>
      </c>
      <c r="I24" s="46">
        <f t="shared" si="3"/>
        <v>5810728</v>
      </c>
      <c r="J24" s="58">
        <f>25+5</f>
        <v>30</v>
      </c>
      <c r="K24" s="26"/>
    </row>
    <row r="25" spans="1:11" ht="285" customHeight="1" x14ac:dyDescent="0.25">
      <c r="A25" s="71">
        <v>16</v>
      </c>
      <c r="B25" s="55" t="s">
        <v>65</v>
      </c>
      <c r="C25" s="40" t="s">
        <v>66</v>
      </c>
      <c r="D25" s="40" t="s">
        <v>67</v>
      </c>
      <c r="E25" s="42" t="s">
        <v>36</v>
      </c>
      <c r="F25" s="72" t="s">
        <v>68</v>
      </c>
      <c r="G25" s="44">
        <v>395517</v>
      </c>
      <c r="H25" s="58">
        <v>35</v>
      </c>
      <c r="I25" s="46">
        <f t="shared" si="3"/>
        <v>13843095</v>
      </c>
      <c r="J25" s="58">
        <f>150-95</f>
        <v>55</v>
      </c>
      <c r="K25" s="26"/>
    </row>
    <row r="26" spans="1:11" ht="183" customHeight="1" x14ac:dyDescent="0.25">
      <c r="A26" s="38">
        <v>17</v>
      </c>
      <c r="B26" s="55" t="s">
        <v>69</v>
      </c>
      <c r="C26" s="40" t="s">
        <v>49</v>
      </c>
      <c r="D26" s="40" t="s">
        <v>50</v>
      </c>
      <c r="E26" s="42" t="s">
        <v>36</v>
      </c>
      <c r="F26" s="73" t="s">
        <v>70</v>
      </c>
      <c r="G26" s="44">
        <v>525984</v>
      </c>
      <c r="H26" s="58">
        <v>6</v>
      </c>
      <c r="I26" s="46">
        <f t="shared" si="3"/>
        <v>3155904</v>
      </c>
      <c r="J26" s="58">
        <v>10</v>
      </c>
      <c r="K26" s="26"/>
    </row>
    <row r="27" spans="1:11" s="37" customFormat="1" x14ac:dyDescent="0.25">
      <c r="A27" s="48" t="s">
        <v>71</v>
      </c>
      <c r="B27" s="48"/>
      <c r="C27" s="48"/>
      <c r="D27" s="48"/>
      <c r="E27" s="48"/>
      <c r="F27" s="48"/>
      <c r="G27" s="74"/>
      <c r="H27" s="75">
        <f t="shared" ref="H27" si="4">SUM(H16:H23,H24,H25,H26)</f>
        <v>587</v>
      </c>
      <c r="I27" s="75">
        <f>SUM(I16:I23,I24,I25,I26)</f>
        <v>133785011</v>
      </c>
      <c r="J27" s="160">
        <f t="shared" ref="J27" si="5">SUM(J16:J23,J24,J25,J26)</f>
        <v>655</v>
      </c>
    </row>
    <row r="28" spans="1:11" ht="17.25" customHeight="1" x14ac:dyDescent="0.25">
      <c r="A28" s="34" t="s">
        <v>72</v>
      </c>
      <c r="B28" s="35"/>
      <c r="C28" s="35"/>
      <c r="D28" s="35"/>
      <c r="E28" s="35"/>
      <c r="F28" s="35"/>
      <c r="G28" s="35"/>
      <c r="H28" s="35"/>
      <c r="I28" s="35"/>
      <c r="J28" s="53"/>
    </row>
    <row r="29" spans="1:11" ht="319.5" customHeight="1" x14ac:dyDescent="0.25">
      <c r="A29" s="54">
        <v>23</v>
      </c>
      <c r="B29" s="76" t="s">
        <v>73</v>
      </c>
      <c r="C29" s="77" t="s">
        <v>74</v>
      </c>
      <c r="D29" s="78" t="s">
        <v>75</v>
      </c>
      <c r="E29" s="77" t="s">
        <v>76</v>
      </c>
      <c r="F29" s="77" t="s">
        <v>77</v>
      </c>
      <c r="G29" s="44">
        <v>181952</v>
      </c>
      <c r="H29" s="57">
        <v>60</v>
      </c>
      <c r="I29" s="46">
        <f>H29*G29</f>
        <v>10917120</v>
      </c>
      <c r="J29" s="58">
        <v>55</v>
      </c>
      <c r="K29" s="26"/>
    </row>
    <row r="30" spans="1:11" s="37" customFormat="1" ht="24" customHeight="1" x14ac:dyDescent="0.25">
      <c r="A30" s="79" t="s">
        <v>71</v>
      </c>
      <c r="B30" s="80"/>
      <c r="C30" s="80"/>
      <c r="D30" s="80"/>
      <c r="E30" s="80"/>
      <c r="F30" s="80"/>
      <c r="G30" s="80"/>
      <c r="H30" s="49">
        <f>H29</f>
        <v>60</v>
      </c>
      <c r="I30" s="50">
        <f>I29</f>
        <v>10917120</v>
      </c>
      <c r="J30" s="161">
        <f t="shared" ref="J30" si="6">J29</f>
        <v>55</v>
      </c>
    </row>
    <row r="31" spans="1:11" ht="25.5" customHeight="1" x14ac:dyDescent="0.25">
      <c r="A31" s="34" t="s">
        <v>78</v>
      </c>
      <c r="B31" s="35"/>
      <c r="C31" s="35"/>
      <c r="D31" s="35"/>
      <c r="E31" s="35"/>
      <c r="F31" s="35"/>
      <c r="G31" s="35"/>
      <c r="H31" s="35"/>
      <c r="I31" s="35"/>
      <c r="J31" s="53"/>
    </row>
    <row r="32" spans="1:11" ht="103.5" customHeight="1" x14ac:dyDescent="0.25">
      <c r="A32" s="81">
        <v>28</v>
      </c>
      <c r="B32" s="55" t="s">
        <v>79</v>
      </c>
      <c r="C32" s="41" t="s">
        <v>80</v>
      </c>
      <c r="D32" s="40" t="s">
        <v>81</v>
      </c>
      <c r="E32" s="42" t="s">
        <v>36</v>
      </c>
      <c r="F32" s="72" t="s">
        <v>82</v>
      </c>
      <c r="G32" s="44">
        <v>150311</v>
      </c>
      <c r="H32" s="45">
        <v>6</v>
      </c>
      <c r="I32" s="46">
        <f t="shared" ref="I32:I36" si="7">H32*G32</f>
        <v>901866</v>
      </c>
      <c r="J32" s="58">
        <v>0</v>
      </c>
      <c r="K32" s="26"/>
    </row>
    <row r="33" spans="1:11" ht="103.5" customHeight="1" x14ac:dyDescent="0.25">
      <c r="A33" s="81">
        <v>29</v>
      </c>
      <c r="B33" s="55" t="s">
        <v>79</v>
      </c>
      <c r="C33" s="41" t="s">
        <v>80</v>
      </c>
      <c r="D33" s="40" t="s">
        <v>81</v>
      </c>
      <c r="E33" s="42" t="s">
        <v>36</v>
      </c>
      <c r="F33" s="72" t="s">
        <v>83</v>
      </c>
      <c r="G33" s="44"/>
      <c r="H33" s="45">
        <v>0</v>
      </c>
      <c r="I33" s="46"/>
      <c r="J33" s="82">
        <v>8</v>
      </c>
      <c r="K33" s="26"/>
    </row>
    <row r="34" spans="1:11" ht="75.75" customHeight="1" x14ac:dyDescent="0.25">
      <c r="A34" s="83">
        <v>30</v>
      </c>
      <c r="B34" s="55" t="s">
        <v>84</v>
      </c>
      <c r="C34" s="61" t="s">
        <v>85</v>
      </c>
      <c r="D34" s="62" t="s">
        <v>86</v>
      </c>
      <c r="E34" s="56" t="s">
        <v>36</v>
      </c>
      <c r="F34" s="55" t="s">
        <v>87</v>
      </c>
      <c r="G34" s="44">
        <v>88512</v>
      </c>
      <c r="H34" s="57">
        <v>28</v>
      </c>
      <c r="I34" s="46">
        <f t="shared" si="7"/>
        <v>2478336</v>
      </c>
      <c r="J34" s="82">
        <v>30</v>
      </c>
      <c r="K34" s="26"/>
    </row>
    <row r="35" spans="1:11" ht="75.75" customHeight="1" x14ac:dyDescent="0.25">
      <c r="A35" s="83"/>
      <c r="B35" s="76" t="s">
        <v>88</v>
      </c>
      <c r="C35" s="41" t="s">
        <v>89</v>
      </c>
      <c r="D35" s="41" t="s">
        <v>90</v>
      </c>
      <c r="E35" s="42" t="s">
        <v>36</v>
      </c>
      <c r="F35" s="43" t="s">
        <v>91</v>
      </c>
      <c r="G35" s="44">
        <v>88512</v>
      </c>
      <c r="H35" s="57">
        <v>30</v>
      </c>
      <c r="I35" s="46">
        <f t="shared" si="7"/>
        <v>2655360</v>
      </c>
      <c r="J35" s="82">
        <v>30</v>
      </c>
      <c r="K35" s="26"/>
    </row>
    <row r="36" spans="1:11" ht="79.5" customHeight="1" x14ac:dyDescent="0.25">
      <c r="A36" s="81">
        <v>31</v>
      </c>
      <c r="B36" s="55" t="s">
        <v>92</v>
      </c>
      <c r="C36" s="42" t="s">
        <v>93</v>
      </c>
      <c r="D36" s="40" t="s">
        <v>94</v>
      </c>
      <c r="E36" s="42" t="s">
        <v>36</v>
      </c>
      <c r="F36" s="72" t="s">
        <v>95</v>
      </c>
      <c r="G36" s="44">
        <v>175707</v>
      </c>
      <c r="H36" s="57">
        <v>66</v>
      </c>
      <c r="I36" s="46">
        <f t="shared" si="7"/>
        <v>11596662</v>
      </c>
      <c r="J36" s="82">
        <v>65</v>
      </c>
      <c r="K36" s="26"/>
    </row>
    <row r="37" spans="1:11" s="37" customFormat="1" ht="18.75" customHeight="1" x14ac:dyDescent="0.25">
      <c r="A37" s="79" t="s">
        <v>71</v>
      </c>
      <c r="B37" s="80"/>
      <c r="C37" s="80"/>
      <c r="D37" s="80"/>
      <c r="E37" s="80"/>
      <c r="F37" s="80"/>
      <c r="G37" s="80"/>
      <c r="H37" s="50">
        <f>SUM(H32:H36)</f>
        <v>130</v>
      </c>
      <c r="I37" s="50">
        <f>I32+I34+I35+I36</f>
        <v>17632224</v>
      </c>
      <c r="J37" s="161">
        <f>J32+J34+J35+J36+J33</f>
        <v>133</v>
      </c>
    </row>
    <row r="38" spans="1:11" x14ac:dyDescent="0.25">
      <c r="A38" s="34" t="s">
        <v>96</v>
      </c>
      <c r="B38" s="35"/>
      <c r="C38" s="35"/>
      <c r="D38" s="35"/>
      <c r="E38" s="35"/>
      <c r="F38" s="35"/>
      <c r="G38" s="35"/>
      <c r="H38" s="35"/>
      <c r="I38" s="35"/>
      <c r="J38" s="53"/>
    </row>
    <row r="39" spans="1:11" ht="99" customHeight="1" x14ac:dyDescent="0.25">
      <c r="A39" s="84">
        <v>32</v>
      </c>
      <c r="B39" s="85" t="s">
        <v>97</v>
      </c>
      <c r="C39" s="86" t="s">
        <v>98</v>
      </c>
      <c r="D39" s="85" t="s">
        <v>99</v>
      </c>
      <c r="E39" s="54" t="s">
        <v>36</v>
      </c>
      <c r="F39" s="39" t="s">
        <v>100</v>
      </c>
      <c r="G39" s="44">
        <v>81502</v>
      </c>
      <c r="H39" s="87">
        <v>208</v>
      </c>
      <c r="I39" s="46">
        <f t="shared" ref="I39:I46" si="8">H39*G39</f>
        <v>16952416</v>
      </c>
      <c r="J39" s="58">
        <f>180+4</f>
        <v>184</v>
      </c>
      <c r="K39" s="26"/>
    </row>
    <row r="40" spans="1:11" ht="111.75" customHeight="1" x14ac:dyDescent="0.25">
      <c r="A40" s="84"/>
      <c r="B40" s="88"/>
      <c r="C40" s="89"/>
      <c r="D40" s="88"/>
      <c r="E40" s="54" t="s">
        <v>36</v>
      </c>
      <c r="F40" s="39" t="s">
        <v>101</v>
      </c>
      <c r="G40" s="44">
        <v>81502</v>
      </c>
      <c r="H40" s="87">
        <v>120</v>
      </c>
      <c r="I40" s="46">
        <f t="shared" si="8"/>
        <v>9780240</v>
      </c>
      <c r="J40" s="58">
        <v>170</v>
      </c>
      <c r="K40" s="26"/>
    </row>
    <row r="41" spans="1:11" ht="271.5" customHeight="1" x14ac:dyDescent="0.25">
      <c r="A41" s="84"/>
      <c r="B41" s="90" t="s">
        <v>102</v>
      </c>
      <c r="C41" s="91" t="s">
        <v>103</v>
      </c>
      <c r="D41" s="90" t="s">
        <v>104</v>
      </c>
      <c r="E41" s="54" t="s">
        <v>36</v>
      </c>
      <c r="F41" s="76" t="s">
        <v>105</v>
      </c>
      <c r="G41" s="44">
        <v>81502</v>
      </c>
      <c r="H41" s="57">
        <v>5</v>
      </c>
      <c r="I41" s="46">
        <f t="shared" si="8"/>
        <v>407510</v>
      </c>
      <c r="J41" s="158">
        <v>5</v>
      </c>
      <c r="K41" s="26"/>
    </row>
    <row r="42" spans="1:11" ht="196.5" customHeight="1" x14ac:dyDescent="0.25">
      <c r="A42" s="84"/>
      <c r="B42" s="90"/>
      <c r="C42" s="91"/>
      <c r="D42" s="90"/>
      <c r="E42" s="54" t="s">
        <v>36</v>
      </c>
      <c r="F42" s="76" t="s">
        <v>106</v>
      </c>
      <c r="G42" s="44">
        <v>81502</v>
      </c>
      <c r="H42" s="57">
        <v>160</v>
      </c>
      <c r="I42" s="46">
        <f t="shared" si="8"/>
        <v>13040320</v>
      </c>
      <c r="J42" s="58">
        <f>130+2</f>
        <v>132</v>
      </c>
      <c r="K42" s="26"/>
    </row>
    <row r="43" spans="1:11" ht="409.6" customHeight="1" x14ac:dyDescent="0.25">
      <c r="A43" s="84"/>
      <c r="B43" s="76" t="s">
        <v>107</v>
      </c>
      <c r="C43" s="54" t="s">
        <v>108</v>
      </c>
      <c r="D43" s="76" t="s">
        <v>109</v>
      </c>
      <c r="E43" s="54" t="s">
        <v>36</v>
      </c>
      <c r="F43" s="76" t="s">
        <v>110</v>
      </c>
      <c r="G43" s="44">
        <v>81502</v>
      </c>
      <c r="H43" s="57">
        <v>13</v>
      </c>
      <c r="I43" s="46">
        <f t="shared" si="8"/>
        <v>1059526</v>
      </c>
      <c r="J43" s="58">
        <f>10+3</f>
        <v>13</v>
      </c>
      <c r="K43" s="26"/>
    </row>
    <row r="44" spans="1:11" ht="253.5" customHeight="1" x14ac:dyDescent="0.25">
      <c r="A44" s="92">
        <v>33</v>
      </c>
      <c r="B44" s="92" t="s">
        <v>111</v>
      </c>
      <c r="C44" s="92" t="s">
        <v>112</v>
      </c>
      <c r="D44" s="93" t="s">
        <v>113</v>
      </c>
      <c r="E44" s="92" t="s">
        <v>36</v>
      </c>
      <c r="F44" s="76" t="s">
        <v>114</v>
      </c>
      <c r="G44" s="44">
        <v>118242</v>
      </c>
      <c r="H44" s="57">
        <v>8</v>
      </c>
      <c r="I44" s="46">
        <f t="shared" si="8"/>
        <v>945936</v>
      </c>
      <c r="J44" s="58">
        <f>5+2</f>
        <v>7</v>
      </c>
      <c r="K44" s="26"/>
    </row>
    <row r="45" spans="1:11" ht="126.75" customHeight="1" x14ac:dyDescent="0.25">
      <c r="A45" s="94"/>
      <c r="B45" s="94"/>
      <c r="C45" s="94"/>
      <c r="D45" s="95"/>
      <c r="E45" s="94"/>
      <c r="F45" s="76" t="s">
        <v>115</v>
      </c>
      <c r="G45" s="44">
        <v>118242</v>
      </c>
      <c r="H45" s="57">
        <v>5</v>
      </c>
      <c r="I45" s="46">
        <f t="shared" si="8"/>
        <v>591210</v>
      </c>
      <c r="J45" s="58">
        <v>10</v>
      </c>
      <c r="K45" s="26"/>
    </row>
    <row r="46" spans="1:11" ht="116.25" customHeight="1" x14ac:dyDescent="0.25">
      <c r="A46" s="96">
        <v>34</v>
      </c>
      <c r="B46" s="96" t="s">
        <v>116</v>
      </c>
      <c r="C46" s="96" t="s">
        <v>117</v>
      </c>
      <c r="D46" s="96" t="s">
        <v>118</v>
      </c>
      <c r="E46" s="96" t="s">
        <v>119</v>
      </c>
      <c r="F46" s="76" t="s">
        <v>120</v>
      </c>
      <c r="G46" s="44">
        <v>115123</v>
      </c>
      <c r="H46" s="57">
        <v>3</v>
      </c>
      <c r="I46" s="46">
        <f t="shared" si="8"/>
        <v>345369</v>
      </c>
      <c r="J46" s="58">
        <v>5</v>
      </c>
      <c r="K46" s="26"/>
    </row>
    <row r="47" spans="1:11" s="37" customFormat="1" x14ac:dyDescent="0.25">
      <c r="A47" s="79" t="s">
        <v>71</v>
      </c>
      <c r="B47" s="80"/>
      <c r="C47" s="80"/>
      <c r="D47" s="80"/>
      <c r="E47" s="80"/>
      <c r="F47" s="80"/>
      <c r="G47" s="80"/>
      <c r="H47" s="97">
        <f>SUM(H39:H46)</f>
        <v>522</v>
      </c>
      <c r="I47" s="98">
        <f>SUM(I39:I46)</f>
        <v>43122527</v>
      </c>
      <c r="J47" s="164">
        <f>SUM(J39:J46)</f>
        <v>526</v>
      </c>
    </row>
    <row r="48" spans="1:11" ht="18.75" customHeight="1" x14ac:dyDescent="0.25">
      <c r="A48" s="51" t="s">
        <v>121</v>
      </c>
      <c r="B48" s="52"/>
      <c r="C48" s="52"/>
      <c r="D48" s="52"/>
      <c r="E48" s="52"/>
      <c r="F48" s="52"/>
      <c r="G48" s="52"/>
      <c r="H48" s="52"/>
      <c r="I48" s="52"/>
      <c r="J48" s="53"/>
    </row>
    <row r="49" spans="1:11" ht="409.6" customHeight="1" x14ac:dyDescent="0.25">
      <c r="A49" s="71">
        <v>41</v>
      </c>
      <c r="B49" s="62" t="s">
        <v>122</v>
      </c>
      <c r="C49" s="61" t="s">
        <v>123</v>
      </c>
      <c r="D49" s="62" t="s">
        <v>124</v>
      </c>
      <c r="E49" s="61" t="s">
        <v>17</v>
      </c>
      <c r="F49" s="62" t="s">
        <v>125</v>
      </c>
      <c r="G49" s="99">
        <v>132512</v>
      </c>
      <c r="H49" s="57">
        <v>3</v>
      </c>
      <c r="I49" s="46">
        <f t="shared" ref="I49:I50" si="9">H49*G49</f>
        <v>397536</v>
      </c>
      <c r="J49" s="58">
        <v>3</v>
      </c>
      <c r="K49" s="26"/>
    </row>
    <row r="50" spans="1:11" ht="191.25" customHeight="1" x14ac:dyDescent="0.25">
      <c r="A50" s="71">
        <v>42</v>
      </c>
      <c r="B50" s="62" t="s">
        <v>126</v>
      </c>
      <c r="C50" s="61" t="s">
        <v>127</v>
      </c>
      <c r="D50" s="62" t="s">
        <v>128</v>
      </c>
      <c r="E50" s="61" t="s">
        <v>17</v>
      </c>
      <c r="F50" s="62" t="s">
        <v>129</v>
      </c>
      <c r="G50" s="99">
        <v>224805</v>
      </c>
      <c r="H50" s="57">
        <v>30</v>
      </c>
      <c r="I50" s="46">
        <f t="shared" si="9"/>
        <v>6744150</v>
      </c>
      <c r="J50" s="58">
        <v>40</v>
      </c>
      <c r="K50" s="26"/>
    </row>
    <row r="51" spans="1:11" s="37" customFormat="1" x14ac:dyDescent="0.25">
      <c r="A51" s="79" t="s">
        <v>71</v>
      </c>
      <c r="B51" s="80"/>
      <c r="C51" s="80"/>
      <c r="D51" s="80"/>
      <c r="E51" s="80"/>
      <c r="F51" s="80"/>
      <c r="G51" s="80"/>
      <c r="H51" s="100">
        <f>SUM(H49:H50)</f>
        <v>33</v>
      </c>
      <c r="I51" s="101">
        <f>SUM(I49:I50)</f>
        <v>7141686</v>
      </c>
      <c r="J51" s="162">
        <f t="shared" ref="J51" si="10">SUM(J49:J50)</f>
        <v>43</v>
      </c>
    </row>
    <row r="52" spans="1:11" ht="22.5" customHeight="1" x14ac:dyDescent="0.25">
      <c r="A52" s="51" t="s">
        <v>130</v>
      </c>
      <c r="B52" s="52"/>
      <c r="C52" s="52"/>
      <c r="D52" s="52"/>
      <c r="E52" s="52"/>
      <c r="F52" s="52"/>
      <c r="G52" s="52"/>
      <c r="H52" s="52"/>
      <c r="I52" s="52"/>
      <c r="J52" s="53"/>
    </row>
    <row r="53" spans="1:11" ht="273.75" customHeight="1" x14ac:dyDescent="0.25">
      <c r="A53" s="71">
        <v>47</v>
      </c>
      <c r="B53" s="76" t="s">
        <v>131</v>
      </c>
      <c r="C53" s="54" t="s">
        <v>132</v>
      </c>
      <c r="D53" s="76" t="s">
        <v>133</v>
      </c>
      <c r="E53" s="61" t="s">
        <v>17</v>
      </c>
      <c r="F53" s="76" t="s">
        <v>134</v>
      </c>
      <c r="G53" s="44">
        <v>177912</v>
      </c>
      <c r="H53" s="57">
        <v>51</v>
      </c>
      <c r="I53" s="46">
        <f>H53*G53</f>
        <v>9073512</v>
      </c>
      <c r="J53" s="58">
        <v>50</v>
      </c>
      <c r="K53" s="26"/>
    </row>
    <row r="54" spans="1:11" s="37" customFormat="1" x14ac:dyDescent="0.25">
      <c r="A54" s="79" t="s">
        <v>71</v>
      </c>
      <c r="B54" s="80"/>
      <c r="C54" s="80"/>
      <c r="D54" s="80"/>
      <c r="E54" s="80"/>
      <c r="F54" s="80"/>
      <c r="G54" s="80"/>
      <c r="H54" s="49">
        <f>H53</f>
        <v>51</v>
      </c>
      <c r="I54" s="50">
        <f>I53</f>
        <v>9073512</v>
      </c>
      <c r="J54" s="161">
        <f t="shared" ref="J54" si="11">J53</f>
        <v>50</v>
      </c>
    </row>
    <row r="55" spans="1:11" ht="25.5" customHeight="1" x14ac:dyDescent="0.25">
      <c r="A55" s="34" t="s">
        <v>135</v>
      </c>
      <c r="B55" s="35"/>
      <c r="C55" s="35"/>
      <c r="D55" s="35"/>
      <c r="E55" s="35"/>
      <c r="F55" s="35"/>
      <c r="G55" s="35"/>
      <c r="H55" s="35"/>
      <c r="I55" s="35"/>
      <c r="J55" s="53"/>
    </row>
    <row r="56" spans="1:11" ht="81.75" hidden="1" customHeight="1" x14ac:dyDescent="0.25">
      <c r="A56" s="54">
        <v>44</v>
      </c>
      <c r="B56" s="76" t="s">
        <v>136</v>
      </c>
      <c r="C56" s="54" t="s">
        <v>137</v>
      </c>
      <c r="D56" s="76" t="s">
        <v>138</v>
      </c>
      <c r="E56" s="54" t="s">
        <v>36</v>
      </c>
      <c r="F56" s="76" t="s">
        <v>139</v>
      </c>
      <c r="G56" s="44">
        <v>162947</v>
      </c>
      <c r="H56" s="45">
        <v>410</v>
      </c>
      <c r="I56" s="46">
        <f t="shared" ref="I56:I73" si="12">H56*G56</f>
        <v>66808270</v>
      </c>
      <c r="J56" s="58">
        <v>0</v>
      </c>
    </row>
    <row r="57" spans="1:11" ht="80.25" hidden="1" customHeight="1" x14ac:dyDescent="0.25">
      <c r="A57" s="54">
        <v>45</v>
      </c>
      <c r="B57" s="76" t="s">
        <v>136</v>
      </c>
      <c r="C57" s="54" t="s">
        <v>137</v>
      </c>
      <c r="D57" s="76" t="s">
        <v>138</v>
      </c>
      <c r="E57" s="54" t="s">
        <v>36</v>
      </c>
      <c r="F57" s="76" t="s">
        <v>140</v>
      </c>
      <c r="G57" s="44">
        <v>195618</v>
      </c>
      <c r="H57" s="57">
        <v>128</v>
      </c>
      <c r="I57" s="46">
        <f t="shared" si="12"/>
        <v>25039104</v>
      </c>
      <c r="J57" s="58">
        <v>0</v>
      </c>
    </row>
    <row r="58" spans="1:11" ht="69" hidden="1" customHeight="1" x14ac:dyDescent="0.25">
      <c r="A58" s="54">
        <v>46</v>
      </c>
      <c r="B58" s="76" t="s">
        <v>136</v>
      </c>
      <c r="C58" s="54" t="s">
        <v>137</v>
      </c>
      <c r="D58" s="76" t="s">
        <v>138</v>
      </c>
      <c r="E58" s="54" t="s">
        <v>36</v>
      </c>
      <c r="F58" s="76" t="s">
        <v>141</v>
      </c>
      <c r="G58" s="44">
        <v>240813</v>
      </c>
      <c r="H58" s="45">
        <v>13</v>
      </c>
      <c r="I58" s="46">
        <f t="shared" si="12"/>
        <v>3130569</v>
      </c>
      <c r="J58" s="58">
        <v>0</v>
      </c>
    </row>
    <row r="59" spans="1:11" ht="90" hidden="1" customHeight="1" x14ac:dyDescent="0.25">
      <c r="A59" s="54">
        <v>47</v>
      </c>
      <c r="B59" s="76" t="s">
        <v>142</v>
      </c>
      <c r="C59" s="81" t="s">
        <v>143</v>
      </c>
      <c r="D59" s="76" t="s">
        <v>144</v>
      </c>
      <c r="E59" s="81" t="s">
        <v>36</v>
      </c>
      <c r="F59" s="76" t="s">
        <v>145</v>
      </c>
      <c r="G59" s="44">
        <v>129966</v>
      </c>
      <c r="H59" s="57">
        <v>290</v>
      </c>
      <c r="I59" s="46">
        <f t="shared" si="12"/>
        <v>37690140</v>
      </c>
      <c r="J59" s="58">
        <v>0</v>
      </c>
    </row>
    <row r="60" spans="1:11" ht="88.5" hidden="1" customHeight="1" x14ac:dyDescent="0.25">
      <c r="A60" s="54">
        <v>48</v>
      </c>
      <c r="B60" s="39" t="s">
        <v>146</v>
      </c>
      <c r="C60" s="81" t="s">
        <v>143</v>
      </c>
      <c r="D60" s="39" t="s">
        <v>147</v>
      </c>
      <c r="E60" s="81" t="s">
        <v>36</v>
      </c>
      <c r="F60" s="39" t="s">
        <v>140</v>
      </c>
      <c r="G60" s="44">
        <v>157783</v>
      </c>
      <c r="H60" s="57">
        <v>175</v>
      </c>
      <c r="I60" s="46">
        <f t="shared" si="12"/>
        <v>27612025</v>
      </c>
      <c r="J60" s="58">
        <v>0</v>
      </c>
    </row>
    <row r="61" spans="1:11" ht="87.75" hidden="1" customHeight="1" x14ac:dyDescent="0.25">
      <c r="A61" s="54">
        <v>49</v>
      </c>
      <c r="B61" s="39" t="s">
        <v>148</v>
      </c>
      <c r="C61" s="81" t="s">
        <v>143</v>
      </c>
      <c r="D61" s="39" t="s">
        <v>149</v>
      </c>
      <c r="E61" s="81" t="s">
        <v>36</v>
      </c>
      <c r="F61" s="39" t="s">
        <v>141</v>
      </c>
      <c r="G61" s="44">
        <v>199665</v>
      </c>
      <c r="H61" s="57">
        <v>30</v>
      </c>
      <c r="I61" s="46">
        <f t="shared" si="12"/>
        <v>5989950</v>
      </c>
      <c r="J61" s="58">
        <v>0</v>
      </c>
    </row>
    <row r="62" spans="1:11" ht="170.25" customHeight="1" x14ac:dyDescent="0.25">
      <c r="A62" s="54" t="s">
        <v>150</v>
      </c>
      <c r="B62" s="39" t="s">
        <v>151</v>
      </c>
      <c r="C62" s="81" t="s">
        <v>152</v>
      </c>
      <c r="D62" s="102" t="s">
        <v>153</v>
      </c>
      <c r="E62" s="81" t="s">
        <v>36</v>
      </c>
      <c r="F62" s="39" t="s">
        <v>154</v>
      </c>
      <c r="G62" s="44">
        <v>258910</v>
      </c>
      <c r="H62" s="57">
        <v>20</v>
      </c>
      <c r="I62" s="46">
        <f t="shared" si="12"/>
        <v>5178200</v>
      </c>
      <c r="J62" s="58">
        <f>325+100</f>
        <v>425</v>
      </c>
      <c r="K62" s="26"/>
    </row>
    <row r="63" spans="1:11" ht="177" customHeight="1" x14ac:dyDescent="0.25">
      <c r="A63" s="54" t="s">
        <v>155</v>
      </c>
      <c r="B63" s="39" t="s">
        <v>156</v>
      </c>
      <c r="C63" s="81" t="s">
        <v>152</v>
      </c>
      <c r="D63" s="102" t="s">
        <v>153</v>
      </c>
      <c r="E63" s="81" t="s">
        <v>36</v>
      </c>
      <c r="F63" s="39" t="s">
        <v>157</v>
      </c>
      <c r="G63" s="44">
        <v>286819</v>
      </c>
      <c r="H63" s="57">
        <v>45</v>
      </c>
      <c r="I63" s="46">
        <f t="shared" si="12"/>
        <v>12906855</v>
      </c>
      <c r="J63" s="58">
        <f>200+50</f>
        <v>250</v>
      </c>
      <c r="K63" s="26"/>
    </row>
    <row r="64" spans="1:11" ht="168.75" customHeight="1" x14ac:dyDescent="0.25">
      <c r="A64" s="54" t="s">
        <v>158</v>
      </c>
      <c r="B64" s="39" t="s">
        <v>159</v>
      </c>
      <c r="C64" s="81" t="s">
        <v>152</v>
      </c>
      <c r="D64" s="102" t="s">
        <v>153</v>
      </c>
      <c r="E64" s="81" t="s">
        <v>36</v>
      </c>
      <c r="F64" s="39" t="s">
        <v>160</v>
      </c>
      <c r="G64" s="44">
        <v>328828</v>
      </c>
      <c r="H64" s="57">
        <v>10</v>
      </c>
      <c r="I64" s="46">
        <f t="shared" si="12"/>
        <v>3288280</v>
      </c>
      <c r="J64" s="58">
        <f>25+10</f>
        <v>35</v>
      </c>
      <c r="K64" s="26"/>
    </row>
    <row r="65" spans="1:11" ht="138.75" hidden="1" customHeight="1" x14ac:dyDescent="0.25">
      <c r="A65" s="54">
        <v>53</v>
      </c>
      <c r="B65" s="76" t="s">
        <v>161</v>
      </c>
      <c r="C65" s="54" t="s">
        <v>162</v>
      </c>
      <c r="D65" s="76" t="s">
        <v>163</v>
      </c>
      <c r="E65" s="54" t="s">
        <v>36</v>
      </c>
      <c r="F65" s="76" t="s">
        <v>164</v>
      </c>
      <c r="G65" s="44">
        <v>181744</v>
      </c>
      <c r="H65" s="45">
        <v>45</v>
      </c>
      <c r="I65" s="46">
        <f t="shared" si="12"/>
        <v>8178480</v>
      </c>
      <c r="J65" s="58">
        <v>0</v>
      </c>
    </row>
    <row r="66" spans="1:11" ht="147" customHeight="1" x14ac:dyDescent="0.25">
      <c r="A66" s="54" t="s">
        <v>165</v>
      </c>
      <c r="B66" s="76" t="s">
        <v>166</v>
      </c>
      <c r="C66" s="54" t="s">
        <v>162</v>
      </c>
      <c r="D66" s="76" t="s">
        <v>163</v>
      </c>
      <c r="E66" s="54" t="s">
        <v>36</v>
      </c>
      <c r="F66" s="76" t="s">
        <v>167</v>
      </c>
      <c r="G66" s="44">
        <v>277761</v>
      </c>
      <c r="H66" s="45">
        <v>165</v>
      </c>
      <c r="I66" s="46">
        <f t="shared" si="12"/>
        <v>45830565</v>
      </c>
      <c r="J66" s="58">
        <v>200</v>
      </c>
      <c r="K66" s="26"/>
    </row>
    <row r="67" spans="1:11" ht="82.5" hidden="1" customHeight="1" x14ac:dyDescent="0.25">
      <c r="A67" s="71">
        <v>56</v>
      </c>
      <c r="B67" s="62" t="s">
        <v>168</v>
      </c>
      <c r="C67" s="61" t="s">
        <v>169</v>
      </c>
      <c r="D67" s="62" t="s">
        <v>170</v>
      </c>
      <c r="E67" s="61" t="s">
        <v>36</v>
      </c>
      <c r="F67" s="62" t="s">
        <v>171</v>
      </c>
      <c r="G67" s="44">
        <v>862083</v>
      </c>
      <c r="H67" s="57">
        <v>46</v>
      </c>
      <c r="I67" s="46">
        <f t="shared" si="12"/>
        <v>39655818</v>
      </c>
      <c r="J67" s="58">
        <v>0</v>
      </c>
    </row>
    <row r="68" spans="1:11" ht="141.75" x14ac:dyDescent="0.25">
      <c r="A68" s="96" t="s">
        <v>172</v>
      </c>
      <c r="B68" s="96" t="s">
        <v>173</v>
      </c>
      <c r="C68" s="96" t="s">
        <v>174</v>
      </c>
      <c r="D68" s="96" t="s">
        <v>175</v>
      </c>
      <c r="E68" s="54" t="s">
        <v>36</v>
      </c>
      <c r="F68" s="76" t="s">
        <v>176</v>
      </c>
      <c r="G68" s="44">
        <v>489587</v>
      </c>
      <c r="H68" s="57">
        <v>50</v>
      </c>
      <c r="I68" s="46">
        <f t="shared" si="12"/>
        <v>24479350</v>
      </c>
      <c r="J68" s="58">
        <v>40</v>
      </c>
      <c r="K68" s="26"/>
    </row>
    <row r="69" spans="1:11" ht="115.5" customHeight="1" x14ac:dyDescent="0.25">
      <c r="A69" s="54" t="s">
        <v>177</v>
      </c>
      <c r="B69" s="76" t="s">
        <v>178</v>
      </c>
      <c r="C69" s="81" t="s">
        <v>179</v>
      </c>
      <c r="D69" s="39" t="s">
        <v>180</v>
      </c>
      <c r="E69" s="54" t="s">
        <v>36</v>
      </c>
      <c r="F69" s="76" t="s">
        <v>181</v>
      </c>
      <c r="G69" s="44">
        <v>417165</v>
      </c>
      <c r="H69" s="57">
        <v>20</v>
      </c>
      <c r="I69" s="46">
        <f t="shared" si="12"/>
        <v>8343300</v>
      </c>
      <c r="J69" s="58">
        <f>25+5</f>
        <v>30</v>
      </c>
      <c r="K69" s="26"/>
    </row>
    <row r="70" spans="1:11" ht="123" customHeight="1" x14ac:dyDescent="0.25">
      <c r="A70" s="54" t="s">
        <v>182</v>
      </c>
      <c r="B70" s="76" t="s">
        <v>183</v>
      </c>
      <c r="C70" s="81" t="s">
        <v>184</v>
      </c>
      <c r="D70" s="39" t="s">
        <v>185</v>
      </c>
      <c r="E70" s="54" t="s">
        <v>36</v>
      </c>
      <c r="F70" s="76" t="s">
        <v>186</v>
      </c>
      <c r="G70" s="44">
        <v>391292</v>
      </c>
      <c r="H70" s="57">
        <v>10</v>
      </c>
      <c r="I70" s="46">
        <f t="shared" si="12"/>
        <v>3912920</v>
      </c>
      <c r="J70" s="58">
        <v>12</v>
      </c>
      <c r="K70" s="26"/>
    </row>
    <row r="71" spans="1:11" ht="139.5" customHeight="1" x14ac:dyDescent="0.25">
      <c r="A71" s="103" t="s">
        <v>187</v>
      </c>
      <c r="B71" s="104" t="s">
        <v>188</v>
      </c>
      <c r="C71" s="105" t="s">
        <v>162</v>
      </c>
      <c r="D71" s="105" t="s">
        <v>189</v>
      </c>
      <c r="E71" s="106" t="s">
        <v>36</v>
      </c>
      <c r="F71" s="105" t="s">
        <v>190</v>
      </c>
      <c r="G71" s="107">
        <v>306509</v>
      </c>
      <c r="H71" s="57">
        <v>65</v>
      </c>
      <c r="I71" s="46">
        <f t="shared" si="12"/>
        <v>19923085</v>
      </c>
      <c r="J71" s="58">
        <v>30</v>
      </c>
      <c r="K71" s="26"/>
    </row>
    <row r="72" spans="1:11" ht="139.5" hidden="1" customHeight="1" x14ac:dyDescent="0.25">
      <c r="A72" s="103">
        <v>66</v>
      </c>
      <c r="B72" s="108" t="s">
        <v>166</v>
      </c>
      <c r="C72" s="105" t="s">
        <v>162</v>
      </c>
      <c r="D72" s="105" t="s">
        <v>189</v>
      </c>
      <c r="E72" s="106" t="s">
        <v>36</v>
      </c>
      <c r="F72" s="105" t="s">
        <v>191</v>
      </c>
      <c r="G72" s="107">
        <v>532230</v>
      </c>
      <c r="H72" s="57">
        <v>10</v>
      </c>
      <c r="I72" s="46">
        <f t="shared" si="12"/>
        <v>5322300</v>
      </c>
      <c r="J72" s="58">
        <v>0</v>
      </c>
    </row>
    <row r="73" spans="1:11" ht="159" customHeight="1" x14ac:dyDescent="0.25">
      <c r="A73" s="109" t="s">
        <v>192</v>
      </c>
      <c r="B73" s="109" t="s">
        <v>193</v>
      </c>
      <c r="C73" s="110" t="s">
        <v>194</v>
      </c>
      <c r="D73" s="111" t="s">
        <v>195</v>
      </c>
      <c r="E73" s="109" t="s">
        <v>119</v>
      </c>
      <c r="F73" s="109" t="s">
        <v>196</v>
      </c>
      <c r="G73" s="112">
        <v>549482</v>
      </c>
      <c r="H73" s="54">
        <v>31</v>
      </c>
      <c r="I73" s="113">
        <f t="shared" si="12"/>
        <v>17033942</v>
      </c>
      <c r="J73" s="58">
        <v>40</v>
      </c>
      <c r="K73" s="26"/>
    </row>
    <row r="74" spans="1:11" ht="141" customHeight="1" x14ac:dyDescent="0.25">
      <c r="A74" s="109">
        <v>64</v>
      </c>
      <c r="B74" s="109" t="s">
        <v>188</v>
      </c>
      <c r="C74" s="105" t="s">
        <v>197</v>
      </c>
      <c r="D74" s="105" t="s">
        <v>198</v>
      </c>
      <c r="E74" s="106" t="s">
        <v>36</v>
      </c>
      <c r="F74" s="105" t="s">
        <v>190</v>
      </c>
      <c r="G74" s="112"/>
      <c r="H74" s="109"/>
      <c r="I74" s="113"/>
      <c r="J74" s="58">
        <v>150</v>
      </c>
      <c r="K74" s="26"/>
    </row>
    <row r="75" spans="1:11" s="37" customFormat="1" ht="30" customHeight="1" x14ac:dyDescent="0.25">
      <c r="A75" s="109"/>
      <c r="B75" s="109"/>
      <c r="C75" s="115"/>
      <c r="D75" s="111"/>
      <c r="E75" s="109"/>
      <c r="F75" s="109"/>
      <c r="G75" s="112"/>
      <c r="H75" s="109"/>
      <c r="I75" s="113"/>
      <c r="J75" s="114"/>
    </row>
    <row r="76" spans="1:11" s="37" customFormat="1" ht="30" customHeight="1" x14ac:dyDescent="0.25">
      <c r="A76" s="109"/>
      <c r="B76" s="109"/>
      <c r="C76" s="109"/>
      <c r="D76" s="109"/>
      <c r="E76" s="109"/>
      <c r="F76" s="116" t="s">
        <v>71</v>
      </c>
      <c r="G76" s="117"/>
      <c r="H76" s="49">
        <f>SUM(H56:H75)</f>
        <v>1563</v>
      </c>
      <c r="I76" s="74">
        <f>SUM(I56:I75)</f>
        <v>360323153</v>
      </c>
      <c r="J76" s="163">
        <f>SUM(J56:J75)</f>
        <v>1212</v>
      </c>
    </row>
    <row r="77" spans="1:11" ht="21" customHeight="1" x14ac:dyDescent="0.25">
      <c r="A77" s="34" t="s">
        <v>199</v>
      </c>
      <c r="B77" s="35"/>
      <c r="C77" s="35"/>
      <c r="D77" s="35"/>
      <c r="E77" s="35"/>
      <c r="F77" s="35"/>
      <c r="G77" s="35"/>
      <c r="H77" s="35"/>
      <c r="I77" s="35"/>
      <c r="J77" s="53"/>
    </row>
    <row r="78" spans="1:11" ht="51" customHeight="1" x14ac:dyDescent="0.25">
      <c r="A78" s="54" t="s">
        <v>200</v>
      </c>
      <c r="B78" s="76" t="s">
        <v>201</v>
      </c>
      <c r="C78" s="54" t="s">
        <v>202</v>
      </c>
      <c r="D78" s="76" t="s">
        <v>203</v>
      </c>
      <c r="E78" s="54" t="s">
        <v>36</v>
      </c>
      <c r="F78" s="76" t="s">
        <v>204</v>
      </c>
      <c r="G78" s="44">
        <v>187721</v>
      </c>
      <c r="H78" s="57">
        <v>15</v>
      </c>
      <c r="I78" s="119">
        <f>H78*G78</f>
        <v>2815815</v>
      </c>
      <c r="J78" s="58">
        <v>15</v>
      </c>
      <c r="K78" s="26"/>
    </row>
    <row r="79" spans="1:11" s="37" customFormat="1" x14ac:dyDescent="0.25">
      <c r="A79" s="79" t="s">
        <v>71</v>
      </c>
      <c r="B79" s="80"/>
      <c r="C79" s="80"/>
      <c r="D79" s="80"/>
      <c r="E79" s="80"/>
      <c r="F79" s="80"/>
      <c r="G79" s="80"/>
      <c r="H79" s="49">
        <f t="shared" ref="H79:J79" si="13">H78</f>
        <v>15</v>
      </c>
      <c r="I79" s="120">
        <f t="shared" si="13"/>
        <v>2815815</v>
      </c>
      <c r="J79" s="161">
        <f t="shared" si="13"/>
        <v>15</v>
      </c>
    </row>
    <row r="80" spans="1:11" ht="20.25" customHeight="1" x14ac:dyDescent="0.25">
      <c r="A80" s="34" t="s">
        <v>205</v>
      </c>
      <c r="B80" s="35"/>
      <c r="C80" s="35"/>
      <c r="D80" s="35"/>
      <c r="E80" s="35"/>
      <c r="F80" s="35"/>
      <c r="G80" s="35"/>
      <c r="H80" s="35"/>
      <c r="I80" s="35"/>
      <c r="J80" s="53"/>
    </row>
    <row r="81" spans="1:11" ht="138" customHeight="1" x14ac:dyDescent="0.25">
      <c r="A81" s="84" t="s">
        <v>206</v>
      </c>
      <c r="B81" s="60" t="s">
        <v>207</v>
      </c>
      <c r="C81" s="54" t="s">
        <v>208</v>
      </c>
      <c r="D81" s="76" t="s">
        <v>209</v>
      </c>
      <c r="E81" s="54" t="s">
        <v>36</v>
      </c>
      <c r="F81" s="76" t="s">
        <v>210</v>
      </c>
      <c r="G81" s="44">
        <v>177382</v>
      </c>
      <c r="H81" s="45">
        <v>5</v>
      </c>
      <c r="I81" s="46">
        <f t="shared" ref="I81:I83" si="14">H81*G81</f>
        <v>886910</v>
      </c>
      <c r="J81" s="58">
        <v>5</v>
      </c>
      <c r="K81" s="26"/>
    </row>
    <row r="82" spans="1:11" ht="123.75" customHeight="1" x14ac:dyDescent="0.25">
      <c r="A82" s="84"/>
      <c r="B82" s="60"/>
      <c r="C82" s="54" t="s">
        <v>211</v>
      </c>
      <c r="D82" s="76" t="s">
        <v>67</v>
      </c>
      <c r="E82" s="54" t="s">
        <v>36</v>
      </c>
      <c r="F82" s="76" t="s">
        <v>212</v>
      </c>
      <c r="G82" s="44">
        <v>177382</v>
      </c>
      <c r="H82" s="45">
        <v>120</v>
      </c>
      <c r="I82" s="46">
        <f t="shared" si="14"/>
        <v>21285840</v>
      </c>
      <c r="J82" s="58">
        <v>120</v>
      </c>
      <c r="K82" s="26"/>
    </row>
    <row r="83" spans="1:11" ht="259.5" customHeight="1" x14ac:dyDescent="0.25">
      <c r="A83" s="38" t="s">
        <v>213</v>
      </c>
      <c r="B83" s="55" t="s">
        <v>207</v>
      </c>
      <c r="C83" s="77" t="s">
        <v>214</v>
      </c>
      <c r="D83" s="77" t="s">
        <v>215</v>
      </c>
      <c r="E83" s="77" t="s">
        <v>36</v>
      </c>
      <c r="F83" s="78" t="s">
        <v>216</v>
      </c>
      <c r="G83" s="44">
        <v>365995</v>
      </c>
      <c r="H83" s="45">
        <v>76</v>
      </c>
      <c r="I83" s="46">
        <f t="shared" si="14"/>
        <v>27815620</v>
      </c>
      <c r="J83" s="58">
        <v>100</v>
      </c>
      <c r="K83" s="26"/>
    </row>
    <row r="84" spans="1:11" s="37" customFormat="1" ht="22.5" customHeight="1" x14ac:dyDescent="0.25">
      <c r="A84" s="79" t="s">
        <v>71</v>
      </c>
      <c r="B84" s="80"/>
      <c r="C84" s="80"/>
      <c r="D84" s="80"/>
      <c r="E84" s="80"/>
      <c r="F84" s="80"/>
      <c r="G84" s="80"/>
      <c r="H84" s="49">
        <f>SUM(H81:H83)</f>
        <v>201</v>
      </c>
      <c r="I84" s="50">
        <f>SUM(I81:I83)</f>
        <v>49988370</v>
      </c>
      <c r="J84" s="161">
        <f t="shared" ref="J84" si="15">SUM(J81:J83)</f>
        <v>225</v>
      </c>
    </row>
    <row r="85" spans="1:11" s="37" customFormat="1" ht="22.5" customHeight="1" x14ac:dyDescent="0.25">
      <c r="A85" s="116" t="s">
        <v>217</v>
      </c>
      <c r="B85" s="121"/>
      <c r="C85" s="121"/>
      <c r="D85" s="121"/>
      <c r="E85" s="121"/>
      <c r="F85" s="121"/>
      <c r="G85" s="121"/>
      <c r="H85" s="121"/>
      <c r="I85" s="121"/>
      <c r="J85" s="121"/>
    </row>
    <row r="86" spans="1:11" s="37" customFormat="1" ht="64.5" customHeight="1" x14ac:dyDescent="0.25">
      <c r="A86" s="122">
        <v>77</v>
      </c>
      <c r="B86" s="123" t="s">
        <v>218</v>
      </c>
      <c r="C86" s="124" t="s">
        <v>219</v>
      </c>
      <c r="D86" s="125" t="s">
        <v>220</v>
      </c>
      <c r="E86" s="126" t="s">
        <v>36</v>
      </c>
      <c r="F86" s="127" t="s">
        <v>221</v>
      </c>
      <c r="G86" s="128"/>
      <c r="H86" s="49"/>
      <c r="I86" s="118"/>
      <c r="J86" s="159">
        <v>3</v>
      </c>
      <c r="K86" s="26"/>
    </row>
    <row r="87" spans="1:11" s="37" customFormat="1" ht="23.25" customHeight="1" x14ac:dyDescent="0.25">
      <c r="A87" s="122"/>
      <c r="B87" s="129"/>
      <c r="C87" s="130"/>
      <c r="D87" s="131"/>
      <c r="E87" s="132"/>
      <c r="F87" s="133" t="s">
        <v>71</v>
      </c>
      <c r="G87" s="134"/>
      <c r="H87" s="49">
        <v>0</v>
      </c>
      <c r="I87" s="118">
        <v>0</v>
      </c>
      <c r="J87" s="161">
        <f>SUM(J86)</f>
        <v>3</v>
      </c>
      <c r="K87" s="26"/>
    </row>
    <row r="88" spans="1:11" ht="26.25" customHeight="1" x14ac:dyDescent="0.25">
      <c r="A88" s="34" t="s">
        <v>222</v>
      </c>
      <c r="B88" s="35"/>
      <c r="C88" s="35"/>
      <c r="D88" s="35"/>
      <c r="E88" s="35"/>
      <c r="F88" s="35"/>
      <c r="G88" s="35"/>
      <c r="H88" s="35"/>
      <c r="I88" s="35"/>
      <c r="J88" s="53"/>
    </row>
    <row r="89" spans="1:11" ht="47.25" customHeight="1" x14ac:dyDescent="0.25">
      <c r="A89" s="84" t="s">
        <v>223</v>
      </c>
      <c r="B89" s="63" t="s">
        <v>224</v>
      </c>
      <c r="C89" s="64" t="s">
        <v>225</v>
      </c>
      <c r="D89" s="65" t="s">
        <v>226</v>
      </c>
      <c r="E89" s="66" t="s">
        <v>36</v>
      </c>
      <c r="F89" s="55" t="s">
        <v>227</v>
      </c>
      <c r="G89" s="44">
        <v>126045</v>
      </c>
      <c r="H89" s="45">
        <v>7</v>
      </c>
      <c r="I89" s="46">
        <f t="shared" ref="I89:I96" si="16">H89*G89</f>
        <v>882315</v>
      </c>
      <c r="J89" s="58">
        <v>8</v>
      </c>
      <c r="K89" s="26"/>
    </row>
    <row r="90" spans="1:11" ht="96.75" customHeight="1" x14ac:dyDescent="0.25">
      <c r="A90" s="84"/>
      <c r="B90" s="135"/>
      <c r="C90" s="136"/>
      <c r="D90" s="137"/>
      <c r="E90" s="138"/>
      <c r="F90" s="55" t="s">
        <v>228</v>
      </c>
      <c r="G90" s="44">
        <v>126045</v>
      </c>
      <c r="H90" s="57">
        <v>0</v>
      </c>
      <c r="I90" s="46">
        <f t="shared" si="16"/>
        <v>0</v>
      </c>
      <c r="J90" s="58">
        <v>4</v>
      </c>
      <c r="K90" s="26"/>
    </row>
    <row r="91" spans="1:11" ht="53.25" customHeight="1" x14ac:dyDescent="0.25">
      <c r="A91" s="84"/>
      <c r="B91" s="67"/>
      <c r="C91" s="68"/>
      <c r="D91" s="69"/>
      <c r="E91" s="70"/>
      <c r="F91" s="55" t="s">
        <v>229</v>
      </c>
      <c r="G91" s="44">
        <v>126045</v>
      </c>
      <c r="H91" s="57">
        <v>0</v>
      </c>
      <c r="I91" s="46">
        <f t="shared" si="16"/>
        <v>0</v>
      </c>
      <c r="J91" s="58">
        <v>2</v>
      </c>
      <c r="K91" s="26"/>
    </row>
    <row r="92" spans="1:11" ht="62.25" customHeight="1" x14ac:dyDescent="0.25">
      <c r="A92" s="84"/>
      <c r="B92" s="60" t="s">
        <v>230</v>
      </c>
      <c r="C92" s="139" t="s">
        <v>231</v>
      </c>
      <c r="D92" s="140" t="s">
        <v>232</v>
      </c>
      <c r="E92" s="141" t="s">
        <v>36</v>
      </c>
      <c r="F92" s="55" t="s">
        <v>233</v>
      </c>
      <c r="G92" s="44">
        <v>126045</v>
      </c>
      <c r="H92" s="57">
        <v>10</v>
      </c>
      <c r="I92" s="46">
        <f t="shared" si="16"/>
        <v>1260450</v>
      </c>
      <c r="J92" s="58">
        <v>10</v>
      </c>
      <c r="K92" s="26"/>
    </row>
    <row r="93" spans="1:11" ht="60.75" customHeight="1" x14ac:dyDescent="0.25">
      <c r="A93" s="84"/>
      <c r="B93" s="60"/>
      <c r="C93" s="139"/>
      <c r="D93" s="140"/>
      <c r="E93" s="141"/>
      <c r="F93" s="55" t="s">
        <v>234</v>
      </c>
      <c r="G93" s="44">
        <v>126045</v>
      </c>
      <c r="H93" s="57">
        <v>60</v>
      </c>
      <c r="I93" s="46">
        <f t="shared" si="16"/>
        <v>7562700</v>
      </c>
      <c r="J93" s="58">
        <v>60</v>
      </c>
      <c r="K93" s="26"/>
    </row>
    <row r="94" spans="1:11" ht="65.25" customHeight="1" x14ac:dyDescent="0.25">
      <c r="A94" s="84"/>
      <c r="B94" s="60"/>
      <c r="C94" s="139"/>
      <c r="D94" s="140"/>
      <c r="E94" s="141"/>
      <c r="F94" s="55" t="s">
        <v>235</v>
      </c>
      <c r="G94" s="44">
        <v>126045</v>
      </c>
      <c r="H94" s="45">
        <v>5</v>
      </c>
      <c r="I94" s="46">
        <f t="shared" si="16"/>
        <v>630225</v>
      </c>
      <c r="J94" s="58">
        <v>2</v>
      </c>
      <c r="K94" s="26"/>
    </row>
    <row r="95" spans="1:11" ht="93.75" customHeight="1" x14ac:dyDescent="0.25">
      <c r="A95" s="84"/>
      <c r="B95" s="55" t="s">
        <v>236</v>
      </c>
      <c r="C95" s="61" t="s">
        <v>237</v>
      </c>
      <c r="D95" s="62" t="s">
        <v>238</v>
      </c>
      <c r="E95" s="56" t="s">
        <v>36</v>
      </c>
      <c r="F95" s="39" t="s">
        <v>239</v>
      </c>
      <c r="G95" s="44">
        <v>126045</v>
      </c>
      <c r="H95" s="45">
        <v>132</v>
      </c>
      <c r="I95" s="46">
        <f t="shared" si="16"/>
        <v>16637940</v>
      </c>
      <c r="J95" s="58">
        <v>123</v>
      </c>
      <c r="K95" s="26"/>
    </row>
    <row r="96" spans="1:11" ht="75.75" customHeight="1" x14ac:dyDescent="0.25">
      <c r="A96" s="38" t="s">
        <v>240</v>
      </c>
      <c r="B96" s="55" t="s">
        <v>241</v>
      </c>
      <c r="C96" s="61" t="s">
        <v>242</v>
      </c>
      <c r="D96" s="62" t="s">
        <v>243</v>
      </c>
      <c r="E96" s="56" t="s">
        <v>36</v>
      </c>
      <c r="F96" s="55" t="s">
        <v>244</v>
      </c>
      <c r="G96" s="44">
        <v>186589</v>
      </c>
      <c r="H96" s="45">
        <v>15</v>
      </c>
      <c r="I96" s="46">
        <f t="shared" si="16"/>
        <v>2798835</v>
      </c>
      <c r="J96" s="58">
        <v>10</v>
      </c>
      <c r="K96" s="26"/>
    </row>
    <row r="97" spans="1:11" s="37" customFormat="1" ht="28.5" customHeight="1" x14ac:dyDescent="0.25">
      <c r="A97" s="79" t="s">
        <v>71</v>
      </c>
      <c r="B97" s="80"/>
      <c r="C97" s="80"/>
      <c r="D97" s="80"/>
      <c r="E97" s="80"/>
      <c r="F97" s="80"/>
      <c r="G97" s="80"/>
      <c r="H97" s="142">
        <f>SUM(H89:H96)</f>
        <v>229</v>
      </c>
      <c r="I97" s="75">
        <f>SUM(I89:I96)</f>
        <v>29772465</v>
      </c>
      <c r="J97" s="160">
        <f t="shared" ref="J97" si="17">SUM(J89:J96)</f>
        <v>219</v>
      </c>
    </row>
    <row r="98" spans="1:11" ht="25.5" customHeight="1" x14ac:dyDescent="0.25">
      <c r="A98" s="143" t="s">
        <v>245</v>
      </c>
      <c r="B98" s="144"/>
      <c r="C98" s="144"/>
      <c r="D98" s="144"/>
      <c r="E98" s="144"/>
      <c r="F98" s="144"/>
      <c r="G98" s="144"/>
      <c r="H98" s="144"/>
      <c r="I98" s="144"/>
      <c r="J98" s="53"/>
    </row>
    <row r="99" spans="1:11" ht="93" customHeight="1" x14ac:dyDescent="0.25">
      <c r="A99" s="84" t="s">
        <v>246</v>
      </c>
      <c r="B99" s="55" t="s">
        <v>247</v>
      </c>
      <c r="C99" s="56" t="s">
        <v>248</v>
      </c>
      <c r="D99" s="76" t="s">
        <v>249</v>
      </c>
      <c r="E99" s="56" t="s">
        <v>36</v>
      </c>
      <c r="F99" s="55" t="s">
        <v>250</v>
      </c>
      <c r="G99" s="145">
        <v>218122</v>
      </c>
      <c r="H99" s="57">
        <v>1</v>
      </c>
      <c r="I99" s="46">
        <f t="shared" ref="I99:I101" si="18">H99*G99</f>
        <v>218122</v>
      </c>
      <c r="J99" s="58">
        <v>3</v>
      </c>
      <c r="K99" s="26"/>
    </row>
    <row r="100" spans="1:11" ht="96.75" customHeight="1" x14ac:dyDescent="0.25">
      <c r="A100" s="84"/>
      <c r="B100" s="63" t="s">
        <v>251</v>
      </c>
      <c r="C100" s="66" t="s">
        <v>252</v>
      </c>
      <c r="D100" s="76" t="s">
        <v>253</v>
      </c>
      <c r="E100" s="54" t="s">
        <v>36</v>
      </c>
      <c r="F100" s="39" t="s">
        <v>254</v>
      </c>
      <c r="G100" s="145">
        <v>218122</v>
      </c>
      <c r="H100" s="45">
        <v>12</v>
      </c>
      <c r="I100" s="46">
        <f t="shared" si="18"/>
        <v>2617464</v>
      </c>
      <c r="J100" s="58">
        <v>13</v>
      </c>
      <c r="K100" s="26"/>
    </row>
    <row r="101" spans="1:11" ht="112.5" customHeight="1" x14ac:dyDescent="0.25">
      <c r="A101" s="84"/>
      <c r="B101" s="67"/>
      <c r="C101" s="70"/>
      <c r="D101" s="76" t="s">
        <v>255</v>
      </c>
      <c r="E101" s="81" t="s">
        <v>36</v>
      </c>
      <c r="F101" s="39" t="s">
        <v>256</v>
      </c>
      <c r="G101" s="145">
        <v>218122</v>
      </c>
      <c r="H101" s="45">
        <v>3</v>
      </c>
      <c r="I101" s="46">
        <f t="shared" si="18"/>
        <v>654366</v>
      </c>
      <c r="J101" s="58">
        <v>3</v>
      </c>
      <c r="K101" s="26"/>
    </row>
    <row r="102" spans="1:11" s="37" customFormat="1" ht="20.25" customHeight="1" x14ac:dyDescent="0.25">
      <c r="A102" s="79" t="s">
        <v>71</v>
      </c>
      <c r="B102" s="80"/>
      <c r="C102" s="80"/>
      <c r="D102" s="80"/>
      <c r="E102" s="80"/>
      <c r="F102" s="80"/>
      <c r="G102" s="80"/>
      <c r="H102" s="49">
        <f>SUM(H99:H101)</f>
        <v>16</v>
      </c>
      <c r="I102" s="50">
        <f>SUM(I99:I101)</f>
        <v>3489952</v>
      </c>
      <c r="J102" s="161">
        <f t="shared" ref="J102" si="19">SUM(J99:J101)</f>
        <v>19</v>
      </c>
    </row>
    <row r="103" spans="1:11" ht="20.25" customHeight="1" x14ac:dyDescent="0.25">
      <c r="A103" s="146" t="s">
        <v>257</v>
      </c>
      <c r="B103" s="147"/>
      <c r="C103" s="147"/>
      <c r="D103" s="147"/>
      <c r="E103" s="147"/>
      <c r="F103" s="147"/>
      <c r="G103" s="147"/>
      <c r="H103" s="147"/>
      <c r="I103" s="147"/>
      <c r="J103" s="53"/>
    </row>
    <row r="104" spans="1:11" ht="135" customHeight="1" x14ac:dyDescent="0.25">
      <c r="A104" s="38" t="s">
        <v>258</v>
      </c>
      <c r="B104" s="39" t="s">
        <v>259</v>
      </c>
      <c r="C104" s="81" t="s">
        <v>260</v>
      </c>
      <c r="D104" s="39" t="s">
        <v>261</v>
      </c>
      <c r="E104" s="81" t="s">
        <v>17</v>
      </c>
      <c r="F104" s="39" t="s">
        <v>262</v>
      </c>
      <c r="G104" s="145">
        <v>243171</v>
      </c>
      <c r="H104" s="148">
        <v>20</v>
      </c>
      <c r="I104" s="46">
        <f>H104*G104</f>
        <v>4863420</v>
      </c>
      <c r="J104" s="58">
        <v>21</v>
      </c>
      <c r="K104" s="26"/>
    </row>
    <row r="105" spans="1:11" x14ac:dyDescent="0.25">
      <c r="A105" s="79" t="s">
        <v>71</v>
      </c>
      <c r="B105" s="80"/>
      <c r="C105" s="80"/>
      <c r="D105" s="80"/>
      <c r="E105" s="80"/>
      <c r="F105" s="80"/>
      <c r="G105" s="80"/>
      <c r="H105" s="49">
        <f>H104</f>
        <v>20</v>
      </c>
      <c r="I105" s="50">
        <f>I104</f>
        <v>4863420</v>
      </c>
      <c r="J105" s="161">
        <f t="shared" ref="J105" si="20">J104</f>
        <v>21</v>
      </c>
    </row>
    <row r="106" spans="1:11" x14ac:dyDescent="0.25">
      <c r="A106" s="149" t="s">
        <v>263</v>
      </c>
      <c r="B106" s="149"/>
      <c r="C106" s="149"/>
      <c r="D106" s="149"/>
      <c r="E106" s="149"/>
      <c r="F106" s="149"/>
      <c r="G106" s="149"/>
      <c r="H106" s="150">
        <f>H8+H11+H14+H27+H30+H37+H47+H51+H54+H76+H79+H84+H87+H97+H102+H105</f>
        <v>3445</v>
      </c>
      <c r="I106" s="150">
        <f>I8+I11+I14+I27+I30+I37+I47+I51+I54+I76+I79+I84+I87+I97+I102+I105</f>
        <v>677585323</v>
      </c>
      <c r="J106" s="150">
        <f>J8+J11+J14+J27+J30+J37+J47+J51+J54+J76+J79+J84+J87+J97+J102+J105</f>
        <v>3242</v>
      </c>
    </row>
    <row r="107" spans="1:11" x14ac:dyDescent="0.25">
      <c r="K107" s="26"/>
    </row>
    <row r="108" spans="1:11" x14ac:dyDescent="0.25">
      <c r="C108" s="2"/>
      <c r="H108" s="151"/>
      <c r="I108" s="152"/>
      <c r="J108" s="153"/>
    </row>
    <row r="109" spans="1:11" x14ac:dyDescent="0.25">
      <c r="H109" s="151"/>
    </row>
    <row r="110" spans="1:11" x14ac:dyDescent="0.25">
      <c r="C110" s="2"/>
      <c r="H110" s="151"/>
    </row>
    <row r="111" spans="1:11" x14ac:dyDescent="0.25">
      <c r="H111" s="151"/>
    </row>
    <row r="112" spans="1:11" x14ac:dyDescent="0.25">
      <c r="H112" s="151"/>
    </row>
    <row r="113" spans="8:8" ht="18" customHeight="1" x14ac:dyDescent="0.25">
      <c r="H113" s="154"/>
    </row>
    <row r="114" spans="8:8" ht="21" customHeight="1" x14ac:dyDescent="0.25"/>
    <row r="115" spans="8:8" x14ac:dyDescent="0.25">
      <c r="H115" s="155"/>
    </row>
    <row r="116" spans="8:8" x14ac:dyDescent="0.25">
      <c r="H116" s="156"/>
    </row>
    <row r="117" spans="8:8" x14ac:dyDescent="0.25">
      <c r="H117" s="156"/>
    </row>
  </sheetData>
  <mergeCells count="76">
    <mergeCell ref="A102:G102"/>
    <mergeCell ref="A103:I103"/>
    <mergeCell ref="A105:G105"/>
    <mergeCell ref="A106:G106"/>
    <mergeCell ref="D92:D94"/>
    <mergeCell ref="E92:E94"/>
    <mergeCell ref="A97:G97"/>
    <mergeCell ref="A98:I98"/>
    <mergeCell ref="A99:A101"/>
    <mergeCell ref="B100:B101"/>
    <mergeCell ref="C100:C101"/>
    <mergeCell ref="A85:J85"/>
    <mergeCell ref="F87:G87"/>
    <mergeCell ref="A88:I88"/>
    <mergeCell ref="A89:A95"/>
    <mergeCell ref="B89:B91"/>
    <mergeCell ref="C89:C91"/>
    <mergeCell ref="D89:D91"/>
    <mergeCell ref="E89:E91"/>
    <mergeCell ref="B92:B94"/>
    <mergeCell ref="C92:C94"/>
    <mergeCell ref="A77:I77"/>
    <mergeCell ref="A79:G79"/>
    <mergeCell ref="A80:I80"/>
    <mergeCell ref="A81:A82"/>
    <mergeCell ref="B81:B82"/>
    <mergeCell ref="A84:G84"/>
    <mergeCell ref="A48:I48"/>
    <mergeCell ref="A51:G51"/>
    <mergeCell ref="A52:I52"/>
    <mergeCell ref="A54:G54"/>
    <mergeCell ref="A55:I55"/>
    <mergeCell ref="F76:G76"/>
    <mergeCell ref="A44:A45"/>
    <mergeCell ref="B44:B45"/>
    <mergeCell ref="C44:C45"/>
    <mergeCell ref="D44:D45"/>
    <mergeCell ref="E44:E45"/>
    <mergeCell ref="A47:G47"/>
    <mergeCell ref="A38:I38"/>
    <mergeCell ref="A39:A43"/>
    <mergeCell ref="B39:B40"/>
    <mergeCell ref="C39:C40"/>
    <mergeCell ref="D39:D40"/>
    <mergeCell ref="B41:B42"/>
    <mergeCell ref="C41:C42"/>
    <mergeCell ref="D41:D42"/>
    <mergeCell ref="A27:F27"/>
    <mergeCell ref="A28:I28"/>
    <mergeCell ref="A30:G30"/>
    <mergeCell ref="A31:I31"/>
    <mergeCell ref="A34:A35"/>
    <mergeCell ref="A37:G37"/>
    <mergeCell ref="A14:G14"/>
    <mergeCell ref="A15:I15"/>
    <mergeCell ref="A16:A23"/>
    <mergeCell ref="B16:B17"/>
    <mergeCell ref="B20:B21"/>
    <mergeCell ref="C20:C21"/>
    <mergeCell ref="D20:D21"/>
    <mergeCell ref="E20:E21"/>
    <mergeCell ref="A6:J6"/>
    <mergeCell ref="F8:G8"/>
    <mergeCell ref="A9:I9"/>
    <mergeCell ref="A11:G11"/>
    <mergeCell ref="A12:I12"/>
    <mergeCell ref="G1:J1"/>
    <mergeCell ref="A2:I2"/>
    <mergeCell ref="A3:I3"/>
    <mergeCell ref="A4:A5"/>
    <mergeCell ref="B4:B5"/>
    <mergeCell ref="C4:C5"/>
    <mergeCell ref="D4:D5"/>
    <mergeCell ref="E4:E5"/>
    <mergeCell ref="F4:F5"/>
    <mergeCell ref="G4:I4"/>
  </mergeCells>
  <pageMargins left="0.19685039370078741" right="0" top="0.19685039370078741" bottom="0" header="0.31496062992125984" footer="0.31496062992125984"/>
  <pageSetup paperSize="9" scale="45" fitToHeight="7" orientation="landscape" r:id="rId1"/>
  <rowBreaks count="1" manualBreakCount="1">
    <brk id="9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ПГГ 2026</vt:lpstr>
      <vt:lpstr>'ПГГ 2026'!Заголовки_для_печати</vt:lpstr>
      <vt:lpstr>'ПГГ 2026'!Область_печати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2026-02-09T11:23:18Z</dcterms:created>
  <dcterms:modified xsi:type="dcterms:W3CDTF">2026-02-09T11:29:53Z</dcterms:modified>
</cp:coreProperties>
</file>